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최재훈\Desktop\예산\예,결산서\결산서\"/>
    </mc:Choice>
  </mc:AlternateContent>
  <bookViews>
    <workbookView xWindow="0" yWindow="0" windowWidth="28770" windowHeight="11985"/>
  </bookViews>
  <sheets>
    <sheet name="세입세출 결산서" sheetId="2" r:id="rId1"/>
    <sheet name="세입결산서 " sheetId="5" r:id="rId2"/>
    <sheet name="세출결산서" sheetId="3" r:id="rId3"/>
  </sheets>
  <definedNames>
    <definedName name="_xlnm.Print_Area" localSheetId="1">'세입결산서 '!$A$2:$R$23</definedName>
    <definedName name="_xlnm.Print_Area" localSheetId="0">'세입세출 결산서'!$A$1:$M$21</definedName>
    <definedName name="_xlnm.Print_Area" localSheetId="2">세출결산서!$A$1:$H$65</definedName>
    <definedName name="_xlnm.Print_Titles" localSheetId="1">'세입결산서 '!$5:$7</definedName>
    <definedName name="_xlnm.Print_Titles" localSheetId="2">세출결산서!$5:$7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3" l="1"/>
  <c r="L18" i="2" l="1"/>
  <c r="K18" i="2"/>
  <c r="K17" i="2"/>
  <c r="L16" i="2"/>
  <c r="G34" i="3" l="1"/>
  <c r="G19" i="3" l="1"/>
  <c r="G17" i="3"/>
  <c r="M16" i="2" l="1"/>
  <c r="G32" i="3"/>
  <c r="G56" i="3" l="1"/>
  <c r="G57" i="3"/>
  <c r="E58" i="3"/>
  <c r="E59" i="3" s="1"/>
  <c r="F58" i="3"/>
  <c r="F59" i="3" s="1"/>
  <c r="G58" i="3" l="1"/>
  <c r="G59" i="3" s="1"/>
  <c r="G61" i="3"/>
  <c r="G62" i="3"/>
  <c r="G60" i="3"/>
  <c r="G52" i="3"/>
  <c r="G49" i="3"/>
  <c r="G36" i="3"/>
  <c r="G37" i="3"/>
  <c r="G38" i="3"/>
  <c r="G39" i="3"/>
  <c r="G40" i="3"/>
  <c r="G41" i="3"/>
  <c r="G42" i="3"/>
  <c r="G43" i="3"/>
  <c r="G44" i="3"/>
  <c r="G45" i="3"/>
  <c r="G46" i="3"/>
  <c r="G35" i="3"/>
  <c r="G33" i="3"/>
  <c r="G31" i="3"/>
  <c r="G30" i="3"/>
  <c r="G29" i="3"/>
  <c r="G26" i="3"/>
  <c r="G18" i="3"/>
  <c r="G20" i="3"/>
  <c r="G21" i="3"/>
  <c r="G24" i="3"/>
  <c r="G25" i="3"/>
  <c r="G16" i="3"/>
  <c r="G14" i="3"/>
  <c r="G13" i="3"/>
  <c r="G9" i="3"/>
  <c r="G10" i="3"/>
  <c r="G11" i="3"/>
  <c r="G8" i="3"/>
  <c r="G21" i="5"/>
  <c r="G19" i="5"/>
  <c r="G17" i="5"/>
  <c r="G16" i="5"/>
  <c r="G12" i="5"/>
  <c r="G13" i="5"/>
  <c r="G14" i="5"/>
  <c r="G11" i="5"/>
  <c r="M17" i="2"/>
  <c r="M18" i="2"/>
  <c r="G11" i="2"/>
  <c r="G10" i="2"/>
  <c r="G9" i="2"/>
  <c r="G8" i="5"/>
  <c r="G9" i="5"/>
  <c r="F12" i="3" l="1"/>
  <c r="L8" i="2" s="1"/>
  <c r="G12" i="3"/>
  <c r="F15" i="3"/>
  <c r="L9" i="2" s="1"/>
  <c r="G15" i="3"/>
  <c r="F22" i="3"/>
  <c r="L10" i="2" s="1"/>
  <c r="G22" i="3"/>
  <c r="F27" i="3"/>
  <c r="G27" i="3"/>
  <c r="G28" i="3" s="1"/>
  <c r="F47" i="3"/>
  <c r="G47" i="3"/>
  <c r="G48" i="3" s="1"/>
  <c r="F50" i="3"/>
  <c r="F51" i="3" s="1"/>
  <c r="G50" i="3"/>
  <c r="G51" i="3" s="1"/>
  <c r="F54" i="3"/>
  <c r="F55" i="3" s="1"/>
  <c r="G54" i="3"/>
  <c r="G55" i="3" s="1"/>
  <c r="F63" i="3"/>
  <c r="F64" i="3" s="1"/>
  <c r="L19" i="2" s="1"/>
  <c r="M19" i="2" s="1"/>
  <c r="G63" i="3"/>
  <c r="G64" i="3" s="1"/>
  <c r="E63" i="3"/>
  <c r="E64" i="3" s="1"/>
  <c r="E54" i="3"/>
  <c r="E55" i="3" s="1"/>
  <c r="E50" i="3"/>
  <c r="E51" i="3" s="1"/>
  <c r="E47" i="3"/>
  <c r="E27" i="3"/>
  <c r="E22" i="3"/>
  <c r="K10" i="2" s="1"/>
  <c r="E15" i="3"/>
  <c r="K9" i="2" s="1"/>
  <c r="E12" i="3"/>
  <c r="K8" i="2" s="1"/>
  <c r="F10" i="5"/>
  <c r="G10" i="5"/>
  <c r="F15" i="5"/>
  <c r="G15" i="5"/>
  <c r="F18" i="5"/>
  <c r="G18" i="5"/>
  <c r="F20" i="5"/>
  <c r="G20" i="5"/>
  <c r="F22" i="5"/>
  <c r="G22" i="5"/>
  <c r="E22" i="5"/>
  <c r="E16" i="2" s="1"/>
  <c r="E20" i="5"/>
  <c r="E15" i="2" s="1"/>
  <c r="E18" i="5"/>
  <c r="E14" i="2" s="1"/>
  <c r="E15" i="5"/>
  <c r="E12" i="2" s="1"/>
  <c r="E10" i="5"/>
  <c r="E8" i="2" s="1"/>
  <c r="L11" i="2" l="1"/>
  <c r="K11" i="2"/>
  <c r="E20" i="2"/>
  <c r="F15" i="2"/>
  <c r="F12" i="2"/>
  <c r="F16" i="2"/>
  <c r="F14" i="2"/>
  <c r="F8" i="2"/>
  <c r="F28" i="3"/>
  <c r="L12" i="2"/>
  <c r="M9" i="2"/>
  <c r="K14" i="2"/>
  <c r="E48" i="3"/>
  <c r="E28" i="3"/>
  <c r="K12" i="2"/>
  <c r="K13" i="2" s="1"/>
  <c r="F48" i="3"/>
  <c r="L14" i="2"/>
  <c r="M10" i="2"/>
  <c r="M8" i="2"/>
  <c r="F23" i="5"/>
  <c r="E23" i="5"/>
  <c r="G23" i="5"/>
  <c r="E23" i="3"/>
  <c r="F23" i="3"/>
  <c r="F65" i="3" s="1"/>
  <c r="G23" i="3"/>
  <c r="G65" i="3" s="1"/>
  <c r="M11" i="2" l="1"/>
  <c r="E65" i="3"/>
  <c r="L15" i="2"/>
  <c r="G14" i="2"/>
  <c r="G12" i="2"/>
  <c r="G8" i="2"/>
  <c r="F20" i="2"/>
  <c r="G16" i="2"/>
  <c r="G15" i="2"/>
  <c r="M12" i="2"/>
  <c r="L13" i="2"/>
  <c r="M14" i="2"/>
  <c r="K15" i="2"/>
  <c r="M15" i="2" l="1"/>
  <c r="K20" i="2"/>
  <c r="G20" i="2"/>
  <c r="M13" i="2"/>
  <c r="L20" i="2"/>
  <c r="M20" i="2" l="1"/>
</calcChain>
</file>

<file path=xl/sharedStrings.xml><?xml version="1.0" encoding="utf-8"?>
<sst xmlns="http://schemas.openxmlformats.org/spreadsheetml/2006/main" count="201" uniqueCount="144">
  <si>
    <t xml:space="preserve">  </t>
  </si>
  <si>
    <t>과목</t>
    <phoneticPr fontId="5" type="noConversion"/>
  </si>
  <si>
    <t>비고</t>
    <phoneticPr fontId="5" type="noConversion"/>
  </si>
  <si>
    <t>이월금</t>
    <phoneticPr fontId="5" type="noConversion"/>
  </si>
  <si>
    <t>전년도이월금</t>
    <phoneticPr fontId="5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</si>
  <si>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</si>
  <si>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</si>
  <si>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</si>
  <si>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합계</t>
    <phoneticPr fontId="5" type="noConversion"/>
  </si>
  <si>
    <t>세입</t>
    <phoneticPr fontId="5" type="noConversion"/>
  </si>
  <si>
    <t>세출</t>
    <phoneticPr fontId="5" type="noConversion"/>
  </si>
  <si>
    <t>국고보조금</t>
    <phoneticPr fontId="5" type="noConversion"/>
  </si>
  <si>
    <t>시도보조금</t>
    <phoneticPr fontId="5" type="noConversion"/>
  </si>
  <si>
    <t>시군구보조금</t>
    <phoneticPr fontId="5" type="noConversion"/>
  </si>
  <si>
    <t>기타보조금</t>
    <phoneticPr fontId="5" type="noConversion"/>
  </si>
  <si>
    <t>비지정후원금</t>
    <phoneticPr fontId="5" type="noConversion"/>
  </si>
  <si>
    <t>지정후원금</t>
    <phoneticPr fontId="5" type="noConversion"/>
  </si>
  <si>
    <t>법인전입금</t>
    <phoneticPr fontId="5" type="noConversion"/>
  </si>
  <si>
    <t>예금이자수입</t>
    <phoneticPr fontId="5" type="noConversion"/>
  </si>
  <si>
    <t>총계</t>
    <phoneticPr fontId="5" type="noConversion"/>
  </si>
  <si>
    <t>보조금</t>
    <phoneticPr fontId="5" type="noConversion"/>
  </si>
  <si>
    <t>후원금</t>
    <phoneticPr fontId="5" type="noConversion"/>
  </si>
  <si>
    <t>전입금</t>
    <phoneticPr fontId="5" type="noConversion"/>
  </si>
  <si>
    <t>전입금</t>
    <phoneticPr fontId="5" type="noConversion"/>
  </si>
  <si>
    <t>사무비</t>
    <phoneticPr fontId="5" type="noConversion"/>
  </si>
  <si>
    <t>인건비</t>
    <phoneticPr fontId="5" type="noConversion"/>
  </si>
  <si>
    <t>퇴직금 및 퇴직적립금</t>
    <phoneticPr fontId="5" type="noConversion"/>
  </si>
  <si>
    <t>사회보험부담금</t>
    <phoneticPr fontId="5" type="noConversion"/>
  </si>
  <si>
    <t>기관운영비</t>
    <phoneticPr fontId="5" type="noConversion"/>
  </si>
  <si>
    <t>회의비</t>
    <phoneticPr fontId="5" type="noConversion"/>
  </si>
  <si>
    <t>업무추진비</t>
    <phoneticPr fontId="5" type="noConversion"/>
  </si>
  <si>
    <t>기타운영비</t>
    <phoneticPr fontId="5" type="noConversion"/>
  </si>
  <si>
    <t>운영비</t>
    <phoneticPr fontId="5" type="noConversion"/>
  </si>
  <si>
    <t>재산조정비</t>
    <phoneticPr fontId="5" type="noConversion"/>
  </si>
  <si>
    <t>시설비</t>
    <phoneticPr fontId="5" type="noConversion"/>
  </si>
  <si>
    <t>시설비</t>
    <phoneticPr fontId="5" type="noConversion"/>
  </si>
  <si>
    <t>자산취득비</t>
    <phoneticPr fontId="5" type="noConversion"/>
  </si>
  <si>
    <t>시설장비유지비</t>
    <phoneticPr fontId="5" type="noConversion"/>
  </si>
  <si>
    <t>사업비</t>
    <phoneticPr fontId="5" type="noConversion"/>
  </si>
  <si>
    <t>잡지출</t>
    <phoneticPr fontId="5" type="noConversion"/>
  </si>
  <si>
    <t>잡지출</t>
    <phoneticPr fontId="5" type="noConversion"/>
  </si>
  <si>
    <t>예비비 및 기타</t>
    <phoneticPr fontId="5" type="noConversion"/>
  </si>
  <si>
    <t>예비비</t>
    <phoneticPr fontId="5" type="noConversion"/>
  </si>
  <si>
    <t>반환금</t>
    <phoneticPr fontId="5" type="noConversion"/>
  </si>
  <si>
    <t>예비비 및     기타</t>
    <phoneticPr fontId="5" type="noConversion"/>
  </si>
  <si>
    <t>적립금 및 준비비</t>
    <phoneticPr fontId="5" type="noConversion"/>
  </si>
  <si>
    <t>운영충당적립금 및 환경개선준비금</t>
    <phoneticPr fontId="5" type="noConversion"/>
  </si>
  <si>
    <t>운영충당적립금</t>
    <phoneticPr fontId="5" type="noConversion"/>
  </si>
  <si>
    <t>시설환경개선준비금</t>
    <phoneticPr fontId="5" type="noConversion"/>
  </si>
  <si>
    <t>이월금</t>
    <phoneticPr fontId="5" type="noConversion"/>
  </si>
  <si>
    <t>후원이월금</t>
    <phoneticPr fontId="5" type="noConversion"/>
  </si>
  <si>
    <t>이월금</t>
    <phoneticPr fontId="5" type="noConversion"/>
  </si>
  <si>
    <t>보조금수입</t>
    <phoneticPr fontId="5" type="noConversion"/>
  </si>
  <si>
    <t>후원금</t>
    <phoneticPr fontId="5" type="noConversion"/>
  </si>
  <si>
    <t>잡수입</t>
    <phoneticPr fontId="5" type="noConversion"/>
  </si>
  <si>
    <t>사무비</t>
    <phoneticPr fontId="5" type="noConversion"/>
  </si>
  <si>
    <t>인건비</t>
    <phoneticPr fontId="5" type="noConversion"/>
  </si>
  <si>
    <t>업무추진비</t>
    <phoneticPr fontId="5" type="noConversion"/>
  </si>
  <si>
    <t>운영비</t>
    <phoneticPr fontId="5" type="noConversion"/>
  </si>
  <si>
    <t>재산조정비</t>
    <phoneticPr fontId="5" type="noConversion"/>
  </si>
  <si>
    <t>사업비</t>
    <phoneticPr fontId="5" type="noConversion"/>
  </si>
  <si>
    <t>항</t>
    <phoneticPr fontId="5" type="noConversion"/>
  </si>
  <si>
    <t>후원금이월금</t>
    <phoneticPr fontId="5" type="noConversion"/>
  </si>
  <si>
    <t>(소계)</t>
  </si>
  <si>
    <t>(소계)</t>
    <phoneticPr fontId="5" type="noConversion"/>
  </si>
  <si>
    <t>전입금</t>
    <phoneticPr fontId="5" type="noConversion"/>
  </si>
  <si>
    <t>증감액(B-A)</t>
    <phoneticPr fontId="5" type="noConversion"/>
  </si>
  <si>
    <t>2019년 결산(B)</t>
    <phoneticPr fontId="5" type="noConversion"/>
  </si>
  <si>
    <t>2019년 예산(A)</t>
    <phoneticPr fontId="5" type="noConversion"/>
  </si>
  <si>
    <t>세출</t>
    <phoneticPr fontId="5" type="noConversion"/>
  </si>
  <si>
    <t>급  여</t>
    <phoneticPr fontId="5" type="noConversion"/>
  </si>
  <si>
    <t>수용비 및 수수료</t>
    <phoneticPr fontId="5" type="noConversion"/>
  </si>
  <si>
    <t>여비</t>
    <phoneticPr fontId="5" type="noConversion"/>
  </si>
  <si>
    <t>차량비</t>
    <phoneticPr fontId="5" type="noConversion"/>
  </si>
  <si>
    <t>공공요금</t>
    <phoneticPr fontId="5" type="noConversion"/>
  </si>
  <si>
    <t>제세공공과금</t>
    <phoneticPr fontId="5" type="noConversion"/>
  </si>
  <si>
    <t>잡지출</t>
    <phoneticPr fontId="5" type="noConversion"/>
  </si>
  <si>
    <t>제수당</t>
    <phoneticPr fontId="5" type="noConversion"/>
  </si>
  <si>
    <t>취창업교육비지원</t>
    <phoneticPr fontId="5" type="noConversion"/>
  </si>
  <si>
    <t>학습지도 및 학생상담활동지원</t>
    <phoneticPr fontId="5" type="noConversion"/>
  </si>
  <si>
    <t>다문화가족자녀심리치료프로그램</t>
    <phoneticPr fontId="5" type="noConversion"/>
  </si>
  <si>
    <t>상담취업보조인건비지원</t>
    <phoneticPr fontId="5" type="noConversion"/>
  </si>
  <si>
    <t>통번역서비스(베트남)</t>
    <phoneticPr fontId="5" type="noConversion"/>
  </si>
  <si>
    <t>가족관계</t>
    <phoneticPr fontId="5" type="noConversion"/>
  </si>
  <si>
    <t>가족과 함께하는 지역공동체</t>
    <phoneticPr fontId="5" type="noConversion"/>
  </si>
  <si>
    <t>다문화가족공부방</t>
    <phoneticPr fontId="5" type="noConversion"/>
  </si>
  <si>
    <t>다문화이해교육</t>
    <phoneticPr fontId="5" type="noConversion"/>
  </si>
  <si>
    <t>다문화가족문화활동지원</t>
    <phoneticPr fontId="5" type="noConversion"/>
  </si>
  <si>
    <t>사업비</t>
    <phoneticPr fontId="5" type="noConversion"/>
  </si>
  <si>
    <t>다문화가족특화프로그램</t>
    <phoneticPr fontId="5" type="noConversion"/>
  </si>
  <si>
    <t>다문화가족지원(특성화)</t>
    <phoneticPr fontId="5" type="noConversion"/>
  </si>
  <si>
    <t>취약위기가족지원</t>
    <phoneticPr fontId="5" type="noConversion"/>
  </si>
  <si>
    <t>공동육아나눔터</t>
    <phoneticPr fontId="5" type="noConversion"/>
  </si>
  <si>
    <r>
      <t xml:space="preserve">1. </t>
    </r>
    <r>
      <rPr>
        <sz val="10"/>
        <color rgb="FF000000"/>
        <rFont val="함초롬바탕"/>
        <family val="1"/>
        <charset val="129"/>
      </rPr>
      <t xml:space="preserve">총괄표   </t>
    </r>
    <r>
      <rPr>
        <sz val="10"/>
        <color rgb="FF000000"/>
        <rFont val="맑은 고딕"/>
        <family val="3"/>
        <charset val="129"/>
        <scheme val="minor"/>
      </rPr>
      <t xml:space="preserve">/  </t>
    </r>
    <r>
      <rPr>
        <sz val="10"/>
        <color rgb="FF000000"/>
        <rFont val="함초롬바탕"/>
        <family val="1"/>
        <charset val="129"/>
      </rPr>
      <t xml:space="preserve">시설명 </t>
    </r>
    <r>
      <rPr>
        <sz val="10"/>
        <color rgb="FF000000"/>
        <rFont val="맑은 고딕"/>
        <family val="3"/>
        <charset val="129"/>
        <scheme val="minor"/>
      </rPr>
      <t>:상주시건강가정다문화가족지원센터</t>
    </r>
    <phoneticPr fontId="5" type="noConversion"/>
  </si>
  <si>
    <r>
      <rPr>
        <sz val="11"/>
        <color rgb="FF000000"/>
        <rFont val="맑은 고딕"/>
        <family val="1"/>
        <charset val="129"/>
        <scheme val="minor"/>
      </rPr>
      <t>2</t>
    </r>
    <r>
      <rPr>
        <sz val="11"/>
        <color rgb="FF000000"/>
        <rFont val="맑은 고딕"/>
        <family val="3"/>
        <charset val="129"/>
        <scheme val="minor"/>
      </rPr>
      <t>. 세입</t>
    </r>
    <r>
      <rPr>
        <sz val="11"/>
        <color rgb="FF000000"/>
        <rFont val="함초롬바탕"/>
        <family val="1"/>
        <charset val="129"/>
      </rPr>
      <t xml:space="preserve">  </t>
    </r>
    <r>
      <rPr>
        <sz val="11"/>
        <color rgb="FF000000"/>
        <rFont val="맑은 고딕"/>
        <family val="3"/>
        <charset val="129"/>
        <scheme val="minor"/>
      </rPr>
      <t xml:space="preserve">/  </t>
    </r>
    <r>
      <rPr>
        <sz val="11"/>
        <color rgb="FF000000"/>
        <rFont val="함초롬바탕"/>
        <family val="1"/>
        <charset val="129"/>
      </rPr>
      <t xml:space="preserve">시설명 </t>
    </r>
    <r>
      <rPr>
        <sz val="11"/>
        <color rgb="FF000000"/>
        <rFont val="맑은 고딕"/>
        <family val="3"/>
        <charset val="129"/>
        <scheme val="minor"/>
      </rPr>
      <t xml:space="preserve">: </t>
    </r>
    <r>
      <rPr>
        <sz val="11"/>
        <color rgb="FF000000"/>
        <rFont val="함초롬바탕"/>
        <family val="1"/>
        <charset val="129"/>
      </rPr>
      <t xml:space="preserve">상주시건강가정다문화가족지원센터 </t>
    </r>
    <phoneticPr fontId="5" type="noConversion"/>
  </si>
  <si>
    <t>결혼이민여성 교육지원</t>
    <phoneticPr fontId="5" type="noConversion"/>
  </si>
  <si>
    <t xml:space="preserve">센터 종사자 7명 </t>
    <phoneticPr fontId="5" type="noConversion"/>
  </si>
  <si>
    <t>기관운영 및 유관기관 업무협의</t>
    <phoneticPr fontId="5" type="noConversion"/>
  </si>
  <si>
    <t>회의비</t>
    <phoneticPr fontId="5" type="noConversion"/>
  </si>
  <si>
    <t>방문교육지도사 13명 유류대</t>
    <phoneticPr fontId="5" type="noConversion"/>
  </si>
  <si>
    <t>결혼이민여성 직업훈련비</t>
    <phoneticPr fontId="5" type="noConversion"/>
  </si>
  <si>
    <t>종사자 시외출장비</t>
    <phoneticPr fontId="5" type="noConversion"/>
  </si>
  <si>
    <t>사무용품 및 정품소프트웨어 구입 등</t>
    <phoneticPr fontId="5" type="noConversion"/>
  </si>
  <si>
    <t>보험료,  자동차세 등</t>
    <phoneticPr fontId="5" type="noConversion"/>
  </si>
  <si>
    <t>차량유류대 및 정비유지비 등</t>
    <phoneticPr fontId="5" type="noConversion"/>
  </si>
  <si>
    <t>종사자교육,특근매식비,직원피복비 등</t>
    <phoneticPr fontId="5" type="noConversion"/>
  </si>
  <si>
    <t>컴퓨터, 모니터, 책상구입 등</t>
    <phoneticPr fontId="5" type="noConversion"/>
  </si>
  <si>
    <t>비품 수선비</t>
    <phoneticPr fontId="5" type="noConversion"/>
  </si>
  <si>
    <t>상담취업 보조인력 인건비</t>
    <phoneticPr fontId="5" type="noConversion"/>
  </si>
  <si>
    <t>베트남 통번역지원사 인건비</t>
    <phoneticPr fontId="5" type="noConversion"/>
  </si>
  <si>
    <r>
      <rPr>
        <sz val="11"/>
        <color rgb="FF000000"/>
        <rFont val="맑은 고딕"/>
        <family val="1"/>
        <charset val="129"/>
        <scheme val="minor"/>
      </rPr>
      <t>3</t>
    </r>
    <r>
      <rPr>
        <sz val="11"/>
        <color rgb="FF000000"/>
        <rFont val="맑은 고딕"/>
        <family val="3"/>
        <charset val="129"/>
        <scheme val="minor"/>
      </rPr>
      <t>. 세출</t>
    </r>
    <r>
      <rPr>
        <sz val="11"/>
        <color rgb="FF000000"/>
        <rFont val="함초롬바탕"/>
        <family val="1"/>
        <charset val="129"/>
      </rPr>
      <t xml:space="preserve">  </t>
    </r>
    <r>
      <rPr>
        <sz val="11"/>
        <color rgb="FF000000"/>
        <rFont val="맑은 고딕"/>
        <family val="3"/>
        <charset val="129"/>
        <scheme val="minor"/>
      </rPr>
      <t xml:space="preserve">/  </t>
    </r>
    <r>
      <rPr>
        <sz val="11"/>
        <color rgb="FF000000"/>
        <rFont val="함초롬바탕"/>
        <family val="1"/>
        <charset val="129"/>
      </rPr>
      <t xml:space="preserve">시설명 </t>
    </r>
    <r>
      <rPr>
        <sz val="11"/>
        <color rgb="FF000000"/>
        <rFont val="맑은 고딕"/>
        <family val="3"/>
        <charset val="129"/>
        <scheme val="minor"/>
      </rPr>
      <t>: 상주시건강가정다문화가족지원센터</t>
    </r>
    <phoneticPr fontId="5" type="noConversion"/>
  </si>
  <si>
    <t>결혼이민여성이중언어강사
일자리창출</t>
    <phoneticPr fontId="5" type="noConversion"/>
  </si>
  <si>
    <t>다문화가족방문교육사업</t>
    <phoneticPr fontId="5" type="noConversion"/>
  </si>
  <si>
    <t>사업비</t>
    <phoneticPr fontId="5" type="noConversion"/>
  </si>
  <si>
    <t>사업비</t>
    <phoneticPr fontId="5" type="noConversion"/>
  </si>
  <si>
    <t>시설비</t>
    <phoneticPr fontId="5" type="noConversion"/>
  </si>
  <si>
    <t>하반기 이월금</t>
    <phoneticPr fontId="5" type="noConversion"/>
  </si>
  <si>
    <t xml:space="preserve">2019년도 세입,세출 결산서 </t>
    <phoneticPr fontId="5" type="noConversion"/>
  </si>
  <si>
    <t>2019년도 세입,세출 결산서</t>
    <phoneticPr fontId="5" type="noConversion"/>
  </si>
  <si>
    <r>
      <t xml:space="preserve">기간 </t>
    </r>
    <r>
      <rPr>
        <sz val="12"/>
        <color rgb="FF000000"/>
        <rFont val="맑은 고딕"/>
        <family val="3"/>
        <charset val="129"/>
        <scheme val="minor"/>
      </rPr>
      <t>: 20</t>
    </r>
    <r>
      <rPr>
        <sz val="12"/>
        <color rgb="FF000000"/>
        <rFont val="맑은 고딕"/>
        <family val="3"/>
        <charset val="129"/>
      </rPr>
      <t>19</t>
    </r>
    <r>
      <rPr>
        <sz val="12"/>
        <color rgb="FF000000"/>
        <rFont val="맑은 고딕"/>
        <family val="3"/>
        <charset val="129"/>
        <scheme val="minor"/>
      </rPr>
      <t>. 01. 01 ~ 20</t>
    </r>
    <r>
      <rPr>
        <sz val="12"/>
        <color rgb="FF000000"/>
        <rFont val="맑은 고딕"/>
        <family val="3"/>
        <charset val="129"/>
      </rPr>
      <t>19</t>
    </r>
    <r>
      <rPr>
        <sz val="12"/>
        <color rgb="FF000000"/>
        <rFont val="맑은 고딕"/>
        <family val="3"/>
        <charset val="129"/>
        <scheme val="minor"/>
      </rPr>
      <t xml:space="preserve">. 12. 31. / </t>
    </r>
    <r>
      <rPr>
        <sz val="12"/>
        <color rgb="FF000000"/>
        <rFont val="함초롬바탕"/>
        <family val="1"/>
        <charset val="129"/>
      </rPr>
      <t xml:space="preserve">단위 </t>
    </r>
    <r>
      <rPr>
        <sz val="12"/>
        <color rgb="FF000000"/>
        <rFont val="맑은 고딕"/>
        <family val="3"/>
        <charset val="129"/>
        <scheme val="minor"/>
      </rPr>
      <t xml:space="preserve">: </t>
    </r>
    <r>
      <rPr>
        <sz val="12"/>
        <color rgb="FF000000"/>
        <rFont val="함초롬바탕"/>
        <family val="1"/>
        <charset val="129"/>
      </rPr>
      <t>원</t>
    </r>
    <phoneticPr fontId="5" type="noConversion"/>
  </si>
  <si>
    <t>센    터   운   영   비 : 291,800,000
 취 약 위 기 가 족 지원 :  79,400,000
 다문화가족지원(특성화): 271,632,000
 공   동   육   아        :  42,440,000</t>
    <phoneticPr fontId="5" type="noConversion"/>
  </si>
  <si>
    <t>취 창 업 교육 비 지 원  :  2,100,000
 학습지도및학생상담활동: 14,000,000
 심리치료  프로그램운영 : 25,000,000
 통 번역 서비스 (베트남) : 24,000,000
 상담  취업보조  인건비  : 24,000,000</t>
    <phoneticPr fontId="5" type="noConversion"/>
  </si>
  <si>
    <t>다문화가족범죄예방교육 및 홍보</t>
    <phoneticPr fontId="5" type="noConversion"/>
  </si>
  <si>
    <t>센터장 직책수당 : 1,200,000
 명  절 휴 가 비 : 12,009,200
 퇴직자연차수당 :  1,115,130
 종 사 자 수당  :  14,150,710</t>
    <phoneticPr fontId="5" type="noConversion"/>
  </si>
  <si>
    <t>급여 퇴직적립금 : 15,092,070
 연차 수당퇴직적립금:  92 920
 명절수당 퇴직적립금 :991,710</t>
    <phoneticPr fontId="5" type="noConversion"/>
  </si>
  <si>
    <t>급여 사회보험부담금 : 16,479,520
 연차수당 사회보험부담금 :  64,850
 명절수당 사회보험부담금 : 646,660</t>
    <phoneticPr fontId="5" type="noConversion"/>
  </si>
  <si>
    <t>전기요금, 통신요금 등</t>
    <phoneticPr fontId="5" type="noConversion"/>
  </si>
  <si>
    <t>강사비 :  400,000
 홍보비 :  800,000
 진행비 :1,800,000</t>
    <phoneticPr fontId="5" type="noConversion"/>
  </si>
  <si>
    <t>부 모 역 할 지 원 :  5,100,850
 생애주기별부부교육:2,510,000
 가    족    상    담 :4,262,000
 배 우 자 부부 교육 :1,290,000
 자 녀 성 장 지 원  :6,442,650
 이중언어환경조성 :   300,000</t>
    <phoneticPr fontId="5" type="noConversion"/>
  </si>
  <si>
    <t>홍        보 : 5,000,000
 정착패키지 : 2,000,000
 네 트 워 크 : 2,520,000
 자 조 모 임 :   760,000
 가족친화P  : 1,000,000</t>
    <phoneticPr fontId="5" type="noConversion"/>
  </si>
  <si>
    <t>자  녀  교  육   : 5,250,000
 나 눔 봉 사단   : 2,500,000
 맞춤형 일자리  : 6,000,000
 다행복프로그램: 1,550,000</t>
    <phoneticPr fontId="5" type="noConversion"/>
  </si>
  <si>
    <t>전담인력인건비 : 27,099,260
 운     영     비  :    655,570
 사     업     비  : 57,245,170</t>
    <phoneticPr fontId="5" type="noConversion"/>
  </si>
  <si>
    <t xml:space="preserve"> 결혼이민여성 대학 교육비 지원
  (600,000원*5명)</t>
    <phoneticPr fontId="5" type="noConversion"/>
  </si>
  <si>
    <t>인건비 : 28,207,590
 운영비 :   5,970,410
 사업비 :   8,262,000</t>
    <phoneticPr fontId="5" type="noConversion"/>
  </si>
  <si>
    <t>방문교육사업(유류비) : 6,500,000
다문화가족공부방     : 30,000,000
복지시설종사자수당  : 14,280,000
문 화 활 동 지 원     :   5,000,000
결혼이민여성교육지원:  3,000,000
특화프로그램운영지원: 15,000,000
다 문 화 이 해 교 육  : 12,000,000
범죄예방 교육 및 홍보:  3,000,000
이중언어강사일자리창출 : 85,000,000</t>
    <phoneticPr fontId="5" type="noConversion"/>
  </si>
  <si>
    <t>멘토활동비 :15,468,000
 멘토교통비 :   605,500
 진   행   비 :  616,500</t>
    <phoneticPr fontId="5" type="noConversion"/>
  </si>
  <si>
    <t>강사비 : 22,368,000
 재료비 :   1,159,920
 검사비 :     550,000
 진행비 :   3,922,080</t>
    <phoneticPr fontId="5" type="noConversion"/>
  </si>
  <si>
    <t xml:space="preserve">운영비 :  5,537,800
 인건비 : 21,400,000
 교재비 :    887,200
 재료비 :  2,175,000 </t>
    <phoneticPr fontId="5" type="noConversion"/>
  </si>
  <si>
    <t>재료비 : 3,015,240
 인건비 : 3,050,000 
 운영비 : 6,134,760</t>
    <phoneticPr fontId="5" type="noConversion"/>
  </si>
  <si>
    <t>강사비 : 3,480,000
 재료비 :   569,000
 진행비 :   951,000</t>
    <phoneticPr fontId="5" type="noConversion"/>
  </si>
  <si>
    <t>인건비 :217,530,640
 운영비 : 36,963,660
 사업비 : 16,600,000
 급량비 :    600,000</t>
    <phoneticPr fontId="5" type="noConversion"/>
  </si>
  <si>
    <t>사업비</t>
    <phoneticPr fontId="5" type="noConversion"/>
  </si>
  <si>
    <t>특성화사업  : 537,700
 취약위기: 10,000
 종사자수당  : 129,290
 상담취업보조: 381,810</t>
    <phoneticPr fontId="5" type="noConversion"/>
  </si>
  <si>
    <t>인   건   비 : 56,077,410
 회   의   비 :    600,000
 운   영   비 :  5,355,590
 자산취득비 :   1,400,000
 사   업   비 : 18,933,000
 취약위기가정도움 : 1,202,040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</si>
</sst>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0"/>
      <color rgb="FF000000"/>
      <name val="함초롬바탕"/>
      <family val="1"/>
      <charset val="129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함초롬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함초롬바탕"/>
      <family val="1"/>
      <charset val="129"/>
    </font>
    <font>
      <sz val="11"/>
      <color rgb="FF000000"/>
      <name val="맑은 고딕"/>
      <family val="1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4"/>
      <color rgb="FF000000"/>
      <name val="함초롬바탕"/>
      <family val="1"/>
      <charset val="129"/>
    </font>
    <font>
      <sz val="10"/>
      <color rgb="FF000000"/>
      <name val="함초롬바탕"/>
      <family val="1"/>
      <charset val="129"/>
    </font>
    <font>
      <sz val="12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AEB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41" fontId="0" fillId="3" borderId="8" xfId="0" applyNumberFormat="1" applyFill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0" borderId="6" xfId="0" applyNumberForma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>
      <alignment vertical="center"/>
    </xf>
    <xf numFmtId="41" fontId="1" fillId="0" borderId="0" xfId="0" applyNumberFormat="1" applyFont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0" xfId="0" applyNumberFormat="1" applyFill="1">
      <alignment vertical="center"/>
    </xf>
    <xf numFmtId="41" fontId="0" fillId="0" borderId="7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2" xfId="0" applyNumberFormat="1" applyFill="1" applyBorder="1" applyAlignment="1">
      <alignment horizontal="center" vertical="center"/>
    </xf>
    <xf numFmtId="41" fontId="0" fillId="0" borderId="23" xfId="0" applyNumberFormat="1" applyFill="1" applyBorder="1" applyAlignment="1">
      <alignment horizontal="center" vertical="center"/>
    </xf>
    <xf numFmtId="41" fontId="0" fillId="3" borderId="26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41" fontId="0" fillId="3" borderId="8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0" fillId="3" borderId="8" xfId="0" applyNumberFormat="1" applyFill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1" fillId="0" borderId="16" xfId="0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 wrapText="1"/>
    </xf>
    <xf numFmtId="41" fontId="0" fillId="3" borderId="31" xfId="0" applyNumberFormat="1" applyFill="1" applyBorder="1" applyAlignment="1">
      <alignment horizontal="center" vertical="center"/>
    </xf>
    <xf numFmtId="41" fontId="0" fillId="3" borderId="30" xfId="0" applyNumberForma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1" fontId="11" fillId="0" borderId="12" xfId="0" applyNumberFormat="1" applyFont="1" applyBorder="1" applyAlignment="1">
      <alignment horizontal="left" vertical="center"/>
    </xf>
    <xf numFmtId="41" fontId="11" fillId="0" borderId="6" xfId="0" applyNumberFormat="1" applyFont="1" applyBorder="1" applyAlignment="1">
      <alignment horizontal="left" vertical="center" wrapText="1"/>
    </xf>
    <xf numFmtId="41" fontId="11" fillId="0" borderId="6" xfId="0" applyNumberFormat="1" applyFont="1" applyBorder="1" applyAlignment="1">
      <alignment horizontal="left" vertical="center"/>
    </xf>
    <xf numFmtId="41" fontId="11" fillId="4" borderId="6" xfId="0" applyNumberFormat="1" applyFont="1" applyFill="1" applyBorder="1" applyAlignment="1">
      <alignment horizontal="left" vertical="center"/>
    </xf>
    <xf numFmtId="41" fontId="11" fillId="2" borderId="6" xfId="0" applyNumberFormat="1" applyFont="1" applyFill="1" applyBorder="1" applyAlignment="1">
      <alignment horizontal="left" vertical="center"/>
    </xf>
    <xf numFmtId="41" fontId="11" fillId="3" borderId="9" xfId="0" applyNumberFormat="1" applyFont="1" applyFill="1" applyBorder="1" applyAlignment="1">
      <alignment horizontal="left" vertical="center"/>
    </xf>
    <xf numFmtId="41" fontId="11" fillId="0" borderId="0" xfId="0" applyNumberFormat="1" applyFont="1" applyAlignment="1">
      <alignment horizontal="center" vertical="center"/>
    </xf>
    <xf numFmtId="41" fontId="11" fillId="0" borderId="17" xfId="1" applyFont="1" applyBorder="1" applyAlignment="1">
      <alignment horizontal="center" vertical="center"/>
    </xf>
    <xf numFmtId="41" fontId="11" fillId="0" borderId="18" xfId="0" applyNumberFormat="1" applyFont="1" applyBorder="1" applyAlignment="1">
      <alignment horizontal="center" vertical="center"/>
    </xf>
    <xf numFmtId="41" fontId="11" fillId="2" borderId="6" xfId="0" applyNumberFormat="1" applyFont="1" applyFill="1" applyBorder="1" applyAlignment="1">
      <alignment horizontal="center" vertical="center"/>
    </xf>
    <xf numFmtId="41" fontId="11" fillId="0" borderId="6" xfId="0" applyNumberFormat="1" applyFont="1" applyBorder="1" applyAlignment="1">
      <alignment horizontal="center" vertical="center"/>
    </xf>
    <xf numFmtId="41" fontId="11" fillId="3" borderId="9" xfId="0" applyNumberFormat="1" applyFont="1" applyFill="1" applyBorder="1" applyAlignment="1">
      <alignment horizontal="center" vertical="center"/>
    </xf>
    <xf numFmtId="41" fontId="0" fillId="3" borderId="25" xfId="0" applyNumberFormat="1" applyFill="1" applyBorder="1" applyAlignment="1">
      <alignment horizontal="center" vertical="center"/>
    </xf>
    <xf numFmtId="41" fontId="0" fillId="0" borderId="13" xfId="0" applyNumberFormat="1" applyFill="1" applyBorder="1" applyAlignment="1">
      <alignment horizontal="center" vertical="center"/>
    </xf>
    <xf numFmtId="41" fontId="0" fillId="0" borderId="1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0" fillId="2" borderId="13" xfId="0" applyNumberFormat="1" applyFill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2" borderId="6" xfId="0" applyNumberFormat="1" applyFill="1" applyBorder="1" applyAlignment="1">
      <alignment horizontal="center" vertical="center"/>
    </xf>
    <xf numFmtId="41" fontId="0" fillId="0" borderId="36" xfId="0" applyNumberFormat="1" applyFill="1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0" xfId="1" applyFont="1" applyFill="1">
      <alignment vertical="center"/>
    </xf>
    <xf numFmtId="41" fontId="11" fillId="0" borderId="6" xfId="1" applyFont="1" applyBorder="1" applyAlignment="1">
      <alignment horizontal="left" vertical="center" wrapText="1"/>
    </xf>
    <xf numFmtId="41" fontId="0" fillId="0" borderId="0" xfId="1" applyFont="1" applyFill="1" applyBorder="1">
      <alignment vertical="center"/>
    </xf>
    <xf numFmtId="41" fontId="0" fillId="0" borderId="1" xfId="0" applyNumberFormat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5" xfId="0" applyNumberFormat="1" applyFill="1" applyBorder="1" applyAlignment="1">
      <alignment horizontal="center" vertical="center"/>
    </xf>
    <xf numFmtId="41" fontId="0" fillId="0" borderId="1" xfId="0" applyNumberForma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32" xfId="0" applyNumberFormat="1" applyFont="1" applyBorder="1" applyAlignment="1">
      <alignment horizontal="center" vertical="center"/>
    </xf>
    <xf numFmtId="41" fontId="7" fillId="0" borderId="33" xfId="0" applyNumberFormat="1" applyFont="1" applyBorder="1" applyAlignment="1">
      <alignment horizontal="center" vertical="center"/>
    </xf>
    <xf numFmtId="41" fontId="0" fillId="0" borderId="13" xfId="0" applyNumberFormat="1" applyFill="1" applyBorder="1" applyAlignment="1">
      <alignment horizontal="center" vertical="center"/>
    </xf>
    <xf numFmtId="41" fontId="0" fillId="0" borderId="6" xfId="0" applyNumberFormat="1" applyFont="1" applyBorder="1" applyAlignment="1">
      <alignment horizontal="center" vertical="center" wrapText="1"/>
    </xf>
    <xf numFmtId="41" fontId="6" fillId="0" borderId="6" xfId="0" applyNumberFormat="1" applyFont="1" applyBorder="1" applyAlignment="1">
      <alignment horizontal="center" vertical="center" wrapText="1"/>
    </xf>
    <xf numFmtId="41" fontId="0" fillId="0" borderId="37" xfId="0" applyNumberFormat="1" applyFill="1" applyBorder="1" applyAlignment="1">
      <alignment horizontal="center" vertical="center"/>
    </xf>
    <xf numFmtId="41" fontId="0" fillId="0" borderId="8" xfId="0" applyNumberFormat="1" applyFill="1" applyBorder="1" applyAlignment="1">
      <alignment horizontal="center" vertical="center"/>
    </xf>
    <xf numFmtId="41" fontId="0" fillId="3" borderId="34" xfId="0" applyNumberFormat="1" applyFill="1" applyBorder="1" applyAlignment="1">
      <alignment horizontal="center" vertical="center"/>
    </xf>
    <xf numFmtId="41" fontId="0" fillId="3" borderId="35" xfId="0" applyNumberFormat="1" applyFill="1" applyBorder="1" applyAlignment="1">
      <alignment horizontal="center" vertical="center"/>
    </xf>
    <xf numFmtId="41" fontId="0" fillId="0" borderId="14" xfId="0" applyNumberFormat="1" applyFill="1" applyBorder="1" applyAlignment="1">
      <alignment horizontal="center" vertical="center"/>
    </xf>
    <xf numFmtId="41" fontId="0" fillId="0" borderId="15" xfId="0" applyNumberFormat="1" applyFill="1" applyBorder="1" applyAlignment="1">
      <alignment horizontal="center" vertical="center"/>
    </xf>
    <xf numFmtId="41" fontId="0" fillId="3" borderId="24" xfId="0" applyNumberFormat="1" applyFill="1" applyBorder="1" applyAlignment="1">
      <alignment horizontal="center" vertical="center"/>
    </xf>
    <xf numFmtId="41" fontId="0" fillId="3" borderId="25" xfId="0" applyNumberFormat="1" applyFill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11" fillId="0" borderId="18" xfId="0" applyNumberFormat="1" applyFont="1" applyBorder="1" applyAlignment="1">
      <alignment horizontal="center" vertical="center"/>
    </xf>
    <xf numFmtId="41" fontId="11" fillId="0" borderId="19" xfId="0" applyNumberFormat="1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 wrapText="1"/>
    </xf>
    <xf numFmtId="41" fontId="6" fillId="0" borderId="8" xfId="0" applyNumberFormat="1" applyFont="1" applyBorder="1" applyAlignment="1">
      <alignment horizontal="center" vertical="center" wrapText="1"/>
    </xf>
    <xf numFmtId="41" fontId="7" fillId="0" borderId="16" xfId="0" applyNumberFormat="1" applyFont="1" applyBorder="1" applyAlignment="1">
      <alignment horizontal="center" vertical="center"/>
    </xf>
    <xf numFmtId="41" fontId="0" fillId="2" borderId="5" xfId="0" applyNumberFormat="1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0" fillId="3" borderId="7" xfId="0" applyNumberFormat="1" applyFill="1" applyBorder="1" applyAlignment="1">
      <alignment horizontal="center" vertical="center"/>
    </xf>
    <xf numFmtId="41" fontId="0" fillId="3" borderId="8" xfId="0" applyNumberFormat="1" applyFill="1" applyBorder="1" applyAlignment="1">
      <alignment horizontal="center" vertical="center"/>
    </xf>
    <xf numFmtId="41" fontId="4" fillId="0" borderId="0" xfId="0" applyNumberFormat="1" applyFont="1" applyBorder="1" applyAlignment="1">
      <alignment horizontal="right" vertical="center"/>
    </xf>
    <xf numFmtId="41" fontId="0" fillId="0" borderId="11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21" xfId="0" applyNumberFormat="1" applyBorder="1" applyAlignment="1">
      <alignment horizontal="center" vertical="center"/>
    </xf>
    <xf numFmtId="41" fontId="0" fillId="0" borderId="27" xfId="0" applyNumberFormat="1" applyBorder="1" applyAlignment="1">
      <alignment horizontal="center" vertical="center"/>
    </xf>
    <xf numFmtId="41" fontId="0" fillId="0" borderId="28" xfId="0" applyNumberFormat="1" applyBorder="1" applyAlignment="1">
      <alignment horizontal="center" vertical="center" wrapText="1"/>
    </xf>
    <xf numFmtId="41" fontId="0" fillId="0" borderId="29" xfId="0" applyNumberForma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wrapText="1"/>
    </xf>
    <xf numFmtId="41" fontId="0" fillId="0" borderId="6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left" vertical="center"/>
    </xf>
    <xf numFmtId="41" fontId="0" fillId="0" borderId="28" xfId="0" applyNumberFormat="1" applyBorder="1" applyAlignment="1">
      <alignment horizontal="center" vertical="center"/>
    </xf>
    <xf numFmtId="41" fontId="0" fillId="0" borderId="29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 wrapText="1"/>
    </xf>
    <xf numFmtId="41" fontId="0" fillId="2" borderId="14" xfId="0" applyNumberFormat="1" applyFill="1" applyBorder="1" applyAlignment="1">
      <alignment horizontal="center" vertical="center"/>
    </xf>
    <xf numFmtId="41" fontId="0" fillId="2" borderId="15" xfId="0" applyNumberFormat="1" applyFill="1" applyBorder="1" applyAlignment="1">
      <alignment horizontal="center" vertical="center"/>
    </xf>
    <xf numFmtId="41" fontId="0" fillId="2" borderId="13" xfId="0" applyNumberFormat="1" applyFill="1" applyBorder="1" applyAlignment="1">
      <alignment horizontal="center" vertical="center"/>
    </xf>
    <xf numFmtId="41" fontId="10" fillId="0" borderId="21" xfId="0" applyNumberFormat="1" applyFont="1" applyBorder="1" applyAlignment="1">
      <alignment horizontal="center" vertical="center" wrapText="1"/>
    </xf>
    <xf numFmtId="41" fontId="10" fillId="0" borderId="27" xfId="0" applyNumberFormat="1" applyFont="1" applyBorder="1" applyAlignment="1">
      <alignment horizontal="center" vertical="center" wrapText="1"/>
    </xf>
    <xf numFmtId="41" fontId="10" fillId="0" borderId="11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B660B"/>
      <color rgb="FFF7F20E"/>
      <color rgb="FFC810C8"/>
      <color rgb="FF6DA945"/>
      <color rgb="FFDA71FF"/>
      <color rgb="FFE69FFF"/>
      <color rgb="FFEEBDFF"/>
      <color rgb="FFF8E5FF"/>
      <color rgb="FF9900CC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20"/>
  <sheetViews>
    <sheetView tabSelected="1" view="pageBreakPreview" zoomScaleNormal="115" zoomScaleSheetLayoutView="100" workbookViewId="0">
      <pane ySplit="7" topLeftCell="A8" activePane="bottomLeft" state="frozen"/>
      <selection activeCell="A16" sqref="A16"/>
      <selection pane="bottomLeft" activeCell="S14" sqref="S14"/>
    </sheetView>
  </sheetViews>
  <sheetFormatPr defaultRowHeight="16.5" x14ac:dyDescent="0.3"/>
  <cols>
    <col min="1" max="1" width="4.125" customWidth="1"/>
    <col min="2" max="4" width="4.625" style="1" customWidth="1"/>
    <col min="5" max="6" width="15.625" style="1" customWidth="1"/>
    <col min="7" max="7" width="15.625" style="3" customWidth="1"/>
    <col min="8" max="8" width="4.625" style="1" customWidth="1"/>
    <col min="9" max="9" width="6.375" customWidth="1"/>
    <col min="10" max="10" width="12.25" style="2" customWidth="1"/>
    <col min="11" max="11" width="17.375" customWidth="1"/>
    <col min="12" max="13" width="17.5" customWidth="1"/>
    <col min="14" max="14" width="4.5" customWidth="1"/>
  </cols>
  <sheetData>
    <row r="2" spans="2:17" ht="33" x14ac:dyDescent="0.3">
      <c r="B2" s="70" t="s">
        <v>117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4" spans="2:17" ht="17.25" x14ac:dyDescent="0.3">
      <c r="B4" s="34" t="s">
        <v>93</v>
      </c>
      <c r="C4" s="34"/>
      <c r="D4" s="34"/>
      <c r="E4" s="34"/>
      <c r="F4" s="10"/>
      <c r="G4" s="10"/>
      <c r="H4" s="74" t="s">
        <v>119</v>
      </c>
      <c r="I4" s="74"/>
      <c r="J4" s="74"/>
      <c r="K4" s="74"/>
      <c r="L4" s="74"/>
      <c r="M4" s="74"/>
    </row>
    <row r="5" spans="2:17" ht="27" customHeight="1" x14ac:dyDescent="0.3">
      <c r="B5" s="75" t="s">
        <v>9</v>
      </c>
      <c r="C5" s="76"/>
      <c r="D5" s="76"/>
      <c r="E5" s="76"/>
      <c r="F5" s="76"/>
      <c r="G5" s="77"/>
      <c r="H5" s="78" t="s">
        <v>10</v>
      </c>
      <c r="I5" s="79"/>
      <c r="J5" s="79"/>
      <c r="K5" s="76"/>
      <c r="L5" s="76"/>
      <c r="M5" s="77"/>
      <c r="Q5" s="21"/>
    </row>
    <row r="6" spans="2:17" ht="27" customHeight="1" x14ac:dyDescent="0.3">
      <c r="B6" s="66" t="s">
        <v>1</v>
      </c>
      <c r="C6" s="67"/>
      <c r="D6" s="67"/>
      <c r="E6" s="67" t="s">
        <v>68</v>
      </c>
      <c r="F6" s="67" t="s">
        <v>67</v>
      </c>
      <c r="G6" s="81" t="s">
        <v>66</v>
      </c>
      <c r="H6" s="73" t="s">
        <v>1</v>
      </c>
      <c r="I6" s="67"/>
      <c r="J6" s="67"/>
      <c r="K6" s="73" t="s">
        <v>68</v>
      </c>
      <c r="L6" s="67" t="s">
        <v>67</v>
      </c>
      <c r="M6" s="81" t="s">
        <v>66</v>
      </c>
    </row>
    <row r="7" spans="2:17" ht="27" customHeight="1" x14ac:dyDescent="0.3">
      <c r="B7" s="71" t="s">
        <v>5</v>
      </c>
      <c r="C7" s="72"/>
      <c r="D7" s="73"/>
      <c r="E7" s="67"/>
      <c r="F7" s="67"/>
      <c r="G7" s="82"/>
      <c r="H7" s="73" t="s">
        <v>5</v>
      </c>
      <c r="I7" s="67"/>
      <c r="J7" s="54" t="s">
        <v>61</v>
      </c>
      <c r="K7" s="73"/>
      <c r="L7" s="67"/>
      <c r="M7" s="82"/>
    </row>
    <row r="8" spans="2:17" ht="27" customHeight="1" x14ac:dyDescent="0.3">
      <c r="B8" s="68" t="s">
        <v>51</v>
      </c>
      <c r="C8" s="69"/>
      <c r="D8" s="69"/>
      <c r="E8" s="53">
        <f>'세입결산서 '!E10</f>
        <v>6953939</v>
      </c>
      <c r="F8" s="53">
        <f>'세입결산서 '!F10</f>
        <v>6953939</v>
      </c>
      <c r="G8" s="9">
        <f>F8-E8</f>
        <v>0</v>
      </c>
      <c r="H8" s="80" t="s">
        <v>55</v>
      </c>
      <c r="I8" s="69"/>
      <c r="J8" s="53" t="s">
        <v>56</v>
      </c>
      <c r="K8" s="52">
        <f>세출결산서!E12</f>
        <v>243304560</v>
      </c>
      <c r="L8" s="53">
        <f>세출결산서!F12</f>
        <v>243304560</v>
      </c>
      <c r="M8" s="9">
        <f>L8-K8</f>
        <v>0</v>
      </c>
    </row>
    <row r="9" spans="2:17" ht="27" customHeight="1" x14ac:dyDescent="0.3">
      <c r="B9" s="68"/>
      <c r="C9" s="69"/>
      <c r="D9" s="69"/>
      <c r="E9" s="53"/>
      <c r="F9" s="53"/>
      <c r="G9" s="9">
        <f t="shared" ref="G9:G15" si="0">F9-E9</f>
        <v>0</v>
      </c>
      <c r="H9" s="80"/>
      <c r="I9" s="69"/>
      <c r="J9" s="53" t="s">
        <v>57</v>
      </c>
      <c r="K9" s="52">
        <f>세출결산서!E15</f>
        <v>5050000</v>
      </c>
      <c r="L9" s="53">
        <f>세출결산서!F15</f>
        <v>3748810</v>
      </c>
      <c r="M9" s="9">
        <f t="shared" ref="M9" si="1">L9-K9</f>
        <v>-1301190</v>
      </c>
    </row>
    <row r="10" spans="2:17" ht="27" customHeight="1" x14ac:dyDescent="0.3">
      <c r="B10" s="68"/>
      <c r="C10" s="69"/>
      <c r="D10" s="69"/>
      <c r="E10" s="53"/>
      <c r="F10" s="53"/>
      <c r="G10" s="9">
        <f t="shared" si="0"/>
        <v>0</v>
      </c>
      <c r="H10" s="80"/>
      <c r="I10" s="69"/>
      <c r="J10" s="53" t="s">
        <v>58</v>
      </c>
      <c r="K10" s="52">
        <f>세출결산서!E22</f>
        <v>28976150</v>
      </c>
      <c r="L10" s="53">
        <f>세출결산서!F22</f>
        <v>28480450</v>
      </c>
      <c r="M10" s="9">
        <f>L10-K10</f>
        <v>-495700</v>
      </c>
    </row>
    <row r="11" spans="2:17" ht="27" customHeight="1" x14ac:dyDescent="0.3">
      <c r="B11" s="68"/>
      <c r="C11" s="69"/>
      <c r="D11" s="69"/>
      <c r="E11" s="53"/>
      <c r="F11" s="53"/>
      <c r="G11" s="9">
        <f t="shared" si="0"/>
        <v>0</v>
      </c>
      <c r="H11" s="80"/>
      <c r="I11" s="69"/>
      <c r="J11" s="55" t="s">
        <v>64</v>
      </c>
      <c r="K11" s="56">
        <f>SUM(K8:K10)</f>
        <v>277330710</v>
      </c>
      <c r="L11" s="55">
        <f t="shared" ref="L11" si="2">SUM(L8:L10)</f>
        <v>275533820</v>
      </c>
      <c r="M11" s="58">
        <f t="shared" ref="M11:M16" si="3">L11-K11</f>
        <v>-1796890</v>
      </c>
    </row>
    <row r="12" spans="2:17" ht="27" customHeight="1" x14ac:dyDescent="0.3">
      <c r="B12" s="68" t="s">
        <v>52</v>
      </c>
      <c r="C12" s="69"/>
      <c r="D12" s="69"/>
      <c r="E12" s="53">
        <f>'세입결산서 '!E15</f>
        <v>948152000</v>
      </c>
      <c r="F12" s="53">
        <f>'세입결산서 '!F15</f>
        <v>948152000</v>
      </c>
      <c r="G12" s="9">
        <f t="shared" si="0"/>
        <v>0</v>
      </c>
      <c r="H12" s="80" t="s">
        <v>59</v>
      </c>
      <c r="I12" s="69"/>
      <c r="J12" s="53" t="s">
        <v>115</v>
      </c>
      <c r="K12" s="52">
        <f>세출결산서!E27</f>
        <v>3200000</v>
      </c>
      <c r="L12" s="53">
        <f>세출결산서!F27</f>
        <v>3200000</v>
      </c>
      <c r="M12" s="9">
        <f t="shared" si="3"/>
        <v>0</v>
      </c>
    </row>
    <row r="13" spans="2:17" ht="27" customHeight="1" x14ac:dyDescent="0.3">
      <c r="B13" s="87"/>
      <c r="C13" s="88"/>
      <c r="D13" s="80"/>
      <c r="E13" s="53"/>
      <c r="F13" s="53"/>
      <c r="G13" s="9"/>
      <c r="H13" s="80"/>
      <c r="I13" s="69"/>
      <c r="J13" s="55" t="s">
        <v>64</v>
      </c>
      <c r="K13" s="56">
        <f>K12</f>
        <v>3200000</v>
      </c>
      <c r="L13" s="55">
        <f>L12</f>
        <v>3200000</v>
      </c>
      <c r="M13" s="58">
        <f t="shared" si="3"/>
        <v>0</v>
      </c>
    </row>
    <row r="14" spans="2:17" ht="27" customHeight="1" x14ac:dyDescent="0.3">
      <c r="B14" s="68" t="s">
        <v>53</v>
      </c>
      <c r="C14" s="69"/>
      <c r="D14" s="69"/>
      <c r="E14" s="53">
        <f>'세입결산서 '!E18</f>
        <v>6000000</v>
      </c>
      <c r="F14" s="53">
        <f>'세입결산서 '!F18</f>
        <v>7660500</v>
      </c>
      <c r="G14" s="9">
        <f t="shared" si="0"/>
        <v>1660500</v>
      </c>
      <c r="H14" s="80" t="s">
        <v>60</v>
      </c>
      <c r="I14" s="69"/>
      <c r="J14" s="53" t="s">
        <v>38</v>
      </c>
      <c r="K14" s="52">
        <f>세출결산서!E47</f>
        <v>689410190</v>
      </c>
      <c r="L14" s="53">
        <f>세출결산서!F47</f>
        <v>687001120</v>
      </c>
      <c r="M14" s="9">
        <f t="shared" si="3"/>
        <v>-2409070</v>
      </c>
    </row>
    <row r="15" spans="2:17" ht="27" customHeight="1" x14ac:dyDescent="0.3">
      <c r="B15" s="68" t="s">
        <v>65</v>
      </c>
      <c r="C15" s="69"/>
      <c r="D15" s="69"/>
      <c r="E15" s="53">
        <f>'세입결산서 '!E20</f>
        <v>10500000</v>
      </c>
      <c r="F15" s="53">
        <f>'세입결산서 '!F20</f>
        <v>10500000</v>
      </c>
      <c r="G15" s="9">
        <f t="shared" si="0"/>
        <v>0</v>
      </c>
      <c r="H15" s="80"/>
      <c r="I15" s="69"/>
      <c r="J15" s="55" t="s">
        <v>64</v>
      </c>
      <c r="K15" s="56">
        <f>K14</f>
        <v>689410190</v>
      </c>
      <c r="L15" s="55">
        <f>L14</f>
        <v>687001120</v>
      </c>
      <c r="M15" s="58">
        <f t="shared" si="3"/>
        <v>-2409070</v>
      </c>
    </row>
    <row r="16" spans="2:17" ht="27" customHeight="1" x14ac:dyDescent="0.3">
      <c r="B16" s="68" t="s">
        <v>54</v>
      </c>
      <c r="C16" s="69"/>
      <c r="D16" s="69"/>
      <c r="E16" s="53">
        <f>'세입결산서 '!E22</f>
        <v>94061</v>
      </c>
      <c r="F16" s="53">
        <f>'세입결산서 '!F22</f>
        <v>75742</v>
      </c>
      <c r="G16" s="9">
        <f>F16-E16</f>
        <v>-18319</v>
      </c>
      <c r="H16" s="80" t="s">
        <v>76</v>
      </c>
      <c r="I16" s="69"/>
      <c r="J16" s="69"/>
      <c r="K16" s="52">
        <v>148000</v>
      </c>
      <c r="L16" s="53">
        <f>세출결산서!F49</f>
        <v>66722</v>
      </c>
      <c r="M16" s="9">
        <f t="shared" si="3"/>
        <v>-81278</v>
      </c>
    </row>
    <row r="17" spans="2:13" ht="27" customHeight="1" x14ac:dyDescent="0.3">
      <c r="B17" s="22"/>
      <c r="C17" s="14"/>
      <c r="D17" s="14"/>
      <c r="E17" s="14"/>
      <c r="F17" s="14"/>
      <c r="G17" s="23"/>
      <c r="H17" s="80" t="s">
        <v>41</v>
      </c>
      <c r="I17" s="69"/>
      <c r="J17" s="69"/>
      <c r="K17" s="52">
        <f>세출결산서!E52</f>
        <v>1100000</v>
      </c>
      <c r="L17" s="53">
        <v>0</v>
      </c>
      <c r="M17" s="9">
        <f t="shared" ref="M17:M20" si="4">L17-K17</f>
        <v>-1100000</v>
      </c>
    </row>
    <row r="18" spans="2:13" ht="27" customHeight="1" x14ac:dyDescent="0.3">
      <c r="B18" s="22"/>
      <c r="C18" s="14"/>
      <c r="D18" s="14"/>
      <c r="E18" s="14"/>
      <c r="F18" s="14"/>
      <c r="G18" s="23"/>
      <c r="H18" s="80" t="s">
        <v>43</v>
      </c>
      <c r="I18" s="69"/>
      <c r="J18" s="69"/>
      <c r="K18" s="52">
        <f>세출결산서!E53</f>
        <v>511100</v>
      </c>
      <c r="L18" s="53">
        <f>세출결산서!F53</f>
        <v>1058800</v>
      </c>
      <c r="M18" s="9">
        <f t="shared" si="4"/>
        <v>547700</v>
      </c>
    </row>
    <row r="19" spans="2:13" ht="27" customHeight="1" x14ac:dyDescent="0.3">
      <c r="B19" s="22"/>
      <c r="C19" s="14"/>
      <c r="D19" s="14"/>
      <c r="E19" s="14"/>
      <c r="F19" s="14"/>
      <c r="G19" s="23"/>
      <c r="H19" s="83" t="s">
        <v>116</v>
      </c>
      <c r="I19" s="84"/>
      <c r="J19" s="84"/>
      <c r="K19" s="52"/>
      <c r="L19" s="53">
        <f>세출결산서!F64</f>
        <v>6481719</v>
      </c>
      <c r="M19" s="59">
        <f t="shared" si="4"/>
        <v>6481719</v>
      </c>
    </row>
    <row r="20" spans="2:13" ht="27" customHeight="1" x14ac:dyDescent="0.3">
      <c r="B20" s="89" t="s">
        <v>19</v>
      </c>
      <c r="C20" s="90"/>
      <c r="D20" s="90"/>
      <c r="E20" s="51">
        <f>SUM(E8:E16)</f>
        <v>971700000</v>
      </c>
      <c r="F20" s="51">
        <f t="shared" ref="F20:G20" si="5">SUM(F8:F16)</f>
        <v>973342181</v>
      </c>
      <c r="G20" s="24">
        <f t="shared" si="5"/>
        <v>1642181</v>
      </c>
      <c r="H20" s="85" t="s">
        <v>19</v>
      </c>
      <c r="I20" s="86"/>
      <c r="J20" s="86"/>
      <c r="K20" s="51">
        <f>SUM(K11,K13,K15,K16:K19)</f>
        <v>971700000</v>
      </c>
      <c r="L20" s="36">
        <f>SUM(L11,L13,L15,L16:L19)</f>
        <v>973342181</v>
      </c>
      <c r="M20" s="37">
        <f t="shared" si="4"/>
        <v>1642181</v>
      </c>
    </row>
  </sheetData>
  <mergeCells count="32">
    <mergeCell ref="H19:J19"/>
    <mergeCell ref="H20:J20"/>
    <mergeCell ref="H17:J17"/>
    <mergeCell ref="H18:J18"/>
    <mergeCell ref="B13:D13"/>
    <mergeCell ref="B20:D20"/>
    <mergeCell ref="B15:D15"/>
    <mergeCell ref="B16:D16"/>
    <mergeCell ref="H16:J16"/>
    <mergeCell ref="H8:I11"/>
    <mergeCell ref="H14:I15"/>
    <mergeCell ref="M6:M7"/>
    <mergeCell ref="H12:I13"/>
    <mergeCell ref="E6:E7"/>
    <mergeCell ref="G6:G7"/>
    <mergeCell ref="F6:F7"/>
    <mergeCell ref="B6:D6"/>
    <mergeCell ref="B11:D11"/>
    <mergeCell ref="B12:D12"/>
    <mergeCell ref="B14:D14"/>
    <mergeCell ref="B2:M2"/>
    <mergeCell ref="B8:D8"/>
    <mergeCell ref="B9:D9"/>
    <mergeCell ref="B10:D10"/>
    <mergeCell ref="B7:D7"/>
    <mergeCell ref="H7:I7"/>
    <mergeCell ref="H4:M4"/>
    <mergeCell ref="B5:G5"/>
    <mergeCell ref="H5:M5"/>
    <mergeCell ref="L6:L7"/>
    <mergeCell ref="H6:J6"/>
    <mergeCell ref="K6:K7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L23"/>
  <sheetViews>
    <sheetView view="pageBreakPreview" zoomScaleNormal="115" zoomScaleSheetLayoutView="100" workbookViewId="0">
      <pane ySplit="7" topLeftCell="A11" activePane="bottomLeft" state="frozen"/>
      <selection activeCell="A16" sqref="A16"/>
      <selection pane="bottomLeft" activeCell="I2" sqref="I2:R23"/>
    </sheetView>
  </sheetViews>
  <sheetFormatPr defaultRowHeight="16.5" x14ac:dyDescent="0.3"/>
  <cols>
    <col min="1" max="1" width="4.125" style="12" customWidth="1"/>
    <col min="2" max="3" width="15.125" style="10" bestFit="1" customWidth="1"/>
    <col min="4" max="4" width="23.5" style="10" bestFit="1" customWidth="1"/>
    <col min="5" max="7" width="15.625" style="10" customWidth="1"/>
    <col min="8" max="8" width="33.5" style="45" customWidth="1"/>
    <col min="9" max="9" width="9" style="12"/>
    <col min="10" max="10" width="13" style="12" bestFit="1" customWidth="1"/>
    <col min="11" max="11" width="16.5" style="60" customWidth="1"/>
    <col min="12" max="12" width="31.125" style="60" customWidth="1"/>
    <col min="13" max="16384" width="9" style="12"/>
  </cols>
  <sheetData>
    <row r="2" spans="2:12" ht="28.5" x14ac:dyDescent="0.3">
      <c r="B2" s="91" t="s">
        <v>117</v>
      </c>
      <c r="C2" s="91"/>
      <c r="D2" s="91"/>
      <c r="E2" s="91"/>
      <c r="F2" s="91"/>
      <c r="G2" s="91"/>
      <c r="H2" s="91"/>
    </row>
    <row r="3" spans="2:12" x14ac:dyDescent="0.3">
      <c r="B3" s="13" t="s">
        <v>0</v>
      </c>
    </row>
    <row r="4" spans="2:12" ht="16.5" customHeight="1" x14ac:dyDescent="0.3">
      <c r="B4" s="97" t="s">
        <v>94</v>
      </c>
      <c r="C4" s="97"/>
      <c r="D4" s="97"/>
      <c r="E4" s="102" t="s">
        <v>119</v>
      </c>
      <c r="F4" s="102"/>
      <c r="G4" s="102"/>
      <c r="H4" s="102"/>
    </row>
    <row r="5" spans="2:12" s="15" customFormat="1" ht="26.25" customHeight="1" x14ac:dyDescent="0.3">
      <c r="B5" s="75" t="s">
        <v>9</v>
      </c>
      <c r="C5" s="76"/>
      <c r="D5" s="76"/>
      <c r="E5" s="76"/>
      <c r="F5" s="76"/>
      <c r="G5" s="76"/>
      <c r="H5" s="77"/>
      <c r="K5" s="61"/>
      <c r="L5" s="61"/>
    </row>
    <row r="6" spans="2:12" ht="26.25" customHeight="1" x14ac:dyDescent="0.3">
      <c r="B6" s="66" t="s">
        <v>1</v>
      </c>
      <c r="C6" s="67"/>
      <c r="D6" s="67"/>
      <c r="E6" s="67" t="s">
        <v>68</v>
      </c>
      <c r="F6" s="67" t="s">
        <v>67</v>
      </c>
      <c r="G6" s="95" t="s">
        <v>66</v>
      </c>
      <c r="H6" s="93" t="s">
        <v>2</v>
      </c>
    </row>
    <row r="7" spans="2:12" ht="26.25" customHeight="1" x14ac:dyDescent="0.3">
      <c r="B7" s="16" t="s">
        <v>5</v>
      </c>
      <c r="C7" s="17" t="s">
        <v>6</v>
      </c>
      <c r="D7" s="17" t="s">
        <v>7</v>
      </c>
      <c r="E7" s="92"/>
      <c r="F7" s="92"/>
      <c r="G7" s="96"/>
      <c r="H7" s="94"/>
    </row>
    <row r="8" spans="2:12" ht="26.25" customHeight="1" x14ac:dyDescent="0.3">
      <c r="B8" s="104" t="s">
        <v>3</v>
      </c>
      <c r="C8" s="103" t="s">
        <v>3</v>
      </c>
      <c r="D8" s="8" t="s">
        <v>4</v>
      </c>
      <c r="E8" s="8">
        <v>811656</v>
      </c>
      <c r="F8" s="18">
        <v>811656</v>
      </c>
      <c r="G8" s="18">
        <f>F8-E8</f>
        <v>0</v>
      </c>
      <c r="H8" s="46"/>
    </row>
    <row r="9" spans="2:12" ht="26.25" customHeight="1" x14ac:dyDescent="0.3">
      <c r="B9" s="66"/>
      <c r="C9" s="67"/>
      <c r="D9" s="5" t="s">
        <v>62</v>
      </c>
      <c r="E9" s="5">
        <v>6142283</v>
      </c>
      <c r="F9" s="11">
        <v>6142283</v>
      </c>
      <c r="G9" s="18">
        <f t="shared" ref="G9" si="0">F9-E9</f>
        <v>0</v>
      </c>
      <c r="H9" s="47"/>
    </row>
    <row r="10" spans="2:12" ht="26.25" customHeight="1" x14ac:dyDescent="0.3">
      <c r="B10" s="98" t="s">
        <v>8</v>
      </c>
      <c r="C10" s="99"/>
      <c r="D10" s="99"/>
      <c r="E10" s="4">
        <f>SUM(E8:E9)</f>
        <v>6953939</v>
      </c>
      <c r="F10" s="19">
        <f>SUM(F8:F9)</f>
        <v>6953939</v>
      </c>
      <c r="G10" s="19">
        <f>SUM(G8:G9)</f>
        <v>0</v>
      </c>
      <c r="H10" s="48"/>
    </row>
    <row r="11" spans="2:12" ht="65.25" customHeight="1" x14ac:dyDescent="0.3">
      <c r="B11" s="66" t="s">
        <v>20</v>
      </c>
      <c r="C11" s="67" t="s">
        <v>20</v>
      </c>
      <c r="D11" s="5" t="s">
        <v>11</v>
      </c>
      <c r="E11" s="5">
        <v>685272000</v>
      </c>
      <c r="F11" s="11">
        <v>685272000</v>
      </c>
      <c r="G11" s="18">
        <f>F11-E11</f>
        <v>0</v>
      </c>
      <c r="H11" s="40" t="s">
        <v>120</v>
      </c>
    </row>
    <row r="12" spans="2:12" ht="138" customHeight="1" x14ac:dyDescent="0.3">
      <c r="B12" s="66"/>
      <c r="C12" s="67"/>
      <c r="D12" s="5" t="s">
        <v>12</v>
      </c>
      <c r="E12" s="5">
        <v>173780000</v>
      </c>
      <c r="F12" s="11">
        <v>173780000</v>
      </c>
      <c r="G12" s="18">
        <f t="shared" ref="G12:G21" si="1">F12-E12</f>
        <v>0</v>
      </c>
      <c r="H12" s="40" t="s">
        <v>134</v>
      </c>
      <c r="L12" s="62"/>
    </row>
    <row r="13" spans="2:12" ht="75" customHeight="1" x14ac:dyDescent="0.3">
      <c r="B13" s="66"/>
      <c r="C13" s="67"/>
      <c r="D13" s="5" t="s">
        <v>13</v>
      </c>
      <c r="E13" s="5">
        <v>89100000</v>
      </c>
      <c r="F13" s="11">
        <v>89100000</v>
      </c>
      <c r="G13" s="18">
        <f t="shared" si="1"/>
        <v>0</v>
      </c>
      <c r="H13" s="40" t="s">
        <v>121</v>
      </c>
    </row>
    <row r="14" spans="2:12" ht="26.25" customHeight="1" x14ac:dyDescent="0.3">
      <c r="B14" s="66"/>
      <c r="C14" s="67"/>
      <c r="D14" s="5" t="s">
        <v>14</v>
      </c>
      <c r="E14" s="5"/>
      <c r="F14" s="11"/>
      <c r="G14" s="18">
        <f t="shared" si="1"/>
        <v>0</v>
      </c>
      <c r="H14" s="49"/>
    </row>
    <row r="15" spans="2:12" ht="26.25" customHeight="1" x14ac:dyDescent="0.3">
      <c r="B15" s="98" t="s">
        <v>8</v>
      </c>
      <c r="C15" s="99"/>
      <c r="D15" s="99"/>
      <c r="E15" s="4">
        <f>SUM(E11:E14)</f>
        <v>948152000</v>
      </c>
      <c r="F15" s="19">
        <f t="shared" ref="F15:G15" si="2">SUM(F11:F14)</f>
        <v>948152000</v>
      </c>
      <c r="G15" s="19">
        <f t="shared" si="2"/>
        <v>0</v>
      </c>
      <c r="H15" s="48"/>
    </row>
    <row r="16" spans="2:12" ht="26.25" customHeight="1" x14ac:dyDescent="0.3">
      <c r="B16" s="66" t="s">
        <v>21</v>
      </c>
      <c r="C16" s="67" t="s">
        <v>21</v>
      </c>
      <c r="D16" s="5" t="s">
        <v>15</v>
      </c>
      <c r="E16" s="5">
        <v>6000000</v>
      </c>
      <c r="F16" s="11">
        <v>7660500</v>
      </c>
      <c r="G16" s="18">
        <f t="shared" si="1"/>
        <v>1660500</v>
      </c>
      <c r="H16" s="49"/>
    </row>
    <row r="17" spans="2:8" ht="26.25" customHeight="1" x14ac:dyDescent="0.3">
      <c r="B17" s="66"/>
      <c r="C17" s="67"/>
      <c r="D17" s="5" t="s">
        <v>16</v>
      </c>
      <c r="E17" s="5"/>
      <c r="F17" s="11"/>
      <c r="G17" s="18">
        <f t="shared" si="1"/>
        <v>0</v>
      </c>
      <c r="H17" s="49"/>
    </row>
    <row r="18" spans="2:8" ht="26.25" customHeight="1" x14ac:dyDescent="0.3">
      <c r="B18" s="98" t="s">
        <v>8</v>
      </c>
      <c r="C18" s="99"/>
      <c r="D18" s="99"/>
      <c r="E18" s="4">
        <f>SUM(E16:E17)</f>
        <v>6000000</v>
      </c>
      <c r="F18" s="19">
        <f t="shared" ref="F18:G18" si="3">SUM(F16:F17)</f>
        <v>7660500</v>
      </c>
      <c r="G18" s="19">
        <f t="shared" si="3"/>
        <v>1660500</v>
      </c>
      <c r="H18" s="48"/>
    </row>
    <row r="19" spans="2:8" ht="26.25" customHeight="1" x14ac:dyDescent="0.3">
      <c r="B19" s="20" t="s">
        <v>23</v>
      </c>
      <c r="C19" s="5" t="s">
        <v>22</v>
      </c>
      <c r="D19" s="5" t="s">
        <v>17</v>
      </c>
      <c r="E19" s="5">
        <v>10500000</v>
      </c>
      <c r="F19" s="11">
        <v>10500000</v>
      </c>
      <c r="G19" s="18">
        <f t="shared" si="1"/>
        <v>0</v>
      </c>
      <c r="H19" s="49"/>
    </row>
    <row r="20" spans="2:8" ht="26.25" customHeight="1" x14ac:dyDescent="0.3">
      <c r="B20" s="98" t="s">
        <v>8</v>
      </c>
      <c r="C20" s="99"/>
      <c r="D20" s="99"/>
      <c r="E20" s="19">
        <f>SUM(E19)</f>
        <v>10500000</v>
      </c>
      <c r="F20" s="19">
        <f t="shared" ref="F20:G20" si="4">SUM(F19)</f>
        <v>10500000</v>
      </c>
      <c r="G20" s="19">
        <f t="shared" si="4"/>
        <v>0</v>
      </c>
      <c r="H20" s="48"/>
    </row>
    <row r="21" spans="2:8" ht="26.25" customHeight="1" x14ac:dyDescent="0.3">
      <c r="B21" s="28"/>
      <c r="C21" s="27"/>
      <c r="D21" s="5" t="s">
        <v>18</v>
      </c>
      <c r="E21" s="5">
        <v>94061</v>
      </c>
      <c r="F21" s="11">
        <v>75742</v>
      </c>
      <c r="G21" s="18">
        <f t="shared" si="1"/>
        <v>-18319</v>
      </c>
      <c r="H21" s="49"/>
    </row>
    <row r="22" spans="2:8" ht="26.25" customHeight="1" x14ac:dyDescent="0.3">
      <c r="B22" s="98" t="s">
        <v>8</v>
      </c>
      <c r="C22" s="99"/>
      <c r="D22" s="99"/>
      <c r="E22" s="19">
        <f>SUM(E21:E21)</f>
        <v>94061</v>
      </c>
      <c r="F22" s="19">
        <f>SUM(F21:F21)</f>
        <v>75742</v>
      </c>
      <c r="G22" s="19">
        <f>SUM(G21:G21)</f>
        <v>-18319</v>
      </c>
      <c r="H22" s="48"/>
    </row>
    <row r="23" spans="2:8" ht="26.25" customHeight="1" x14ac:dyDescent="0.3">
      <c r="B23" s="100" t="s">
        <v>19</v>
      </c>
      <c r="C23" s="101"/>
      <c r="D23" s="101"/>
      <c r="E23" s="7">
        <f>SUM(E10,E15,E18,E20,E22)</f>
        <v>971700000</v>
      </c>
      <c r="F23" s="29">
        <f t="shared" ref="F23:G23" si="5">SUM(F10,F15,F18,F20,F22)</f>
        <v>973342181</v>
      </c>
      <c r="G23" s="29">
        <f t="shared" si="5"/>
        <v>1642181</v>
      </c>
      <c r="H23" s="50"/>
    </row>
  </sheetData>
  <mergeCells count="21">
    <mergeCell ref="B22:D22"/>
    <mergeCell ref="B23:D23"/>
    <mergeCell ref="E4:H4"/>
    <mergeCell ref="C8:C9"/>
    <mergeCell ref="B18:D18"/>
    <mergeCell ref="B20:D20"/>
    <mergeCell ref="B11:B14"/>
    <mergeCell ref="C11:C14"/>
    <mergeCell ref="B15:D15"/>
    <mergeCell ref="B16:B17"/>
    <mergeCell ref="C16:C17"/>
    <mergeCell ref="B10:D10"/>
    <mergeCell ref="B8:B9"/>
    <mergeCell ref="B5:H5"/>
    <mergeCell ref="B2:H2"/>
    <mergeCell ref="B6:D6"/>
    <mergeCell ref="E6:E7"/>
    <mergeCell ref="F6:F7"/>
    <mergeCell ref="H6:H7"/>
    <mergeCell ref="G6:G7"/>
    <mergeCell ref="B4:D4"/>
  </mergeCells>
  <phoneticPr fontId="5" type="noConversion"/>
  <pageMargins left="1.04" right="0.51181102362204722" top="0.74803149606299213" bottom="0.78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M65"/>
  <sheetViews>
    <sheetView view="pageBreakPreview" zoomScaleNormal="100" zoomScaleSheetLayoutView="100" workbookViewId="0">
      <pane ySplit="7" topLeftCell="A47" activePane="bottomLeft" state="frozen"/>
      <selection activeCell="A16" sqref="A16"/>
      <selection pane="bottomLeft" activeCell="K61" sqref="K61"/>
    </sheetView>
  </sheetViews>
  <sheetFormatPr defaultRowHeight="16.5" x14ac:dyDescent="0.3"/>
  <cols>
    <col min="1" max="1" width="5.875" customWidth="1"/>
    <col min="2" max="3" width="11.125" customWidth="1"/>
    <col min="4" max="4" width="30.25" customWidth="1"/>
    <col min="5" max="6" width="17.75" customWidth="1"/>
    <col min="7" max="7" width="16.125" customWidth="1"/>
    <col min="8" max="8" width="32.25" style="38" customWidth="1"/>
    <col min="9" max="9" width="11.875" style="60" bestFit="1" customWidth="1"/>
    <col min="10" max="10" width="13" style="60" bestFit="1" customWidth="1"/>
    <col min="11" max="12" width="11.875" style="60" bestFit="1" customWidth="1"/>
    <col min="13" max="13" width="13" bestFit="1" customWidth="1"/>
  </cols>
  <sheetData>
    <row r="2" spans="2:13" ht="33" x14ac:dyDescent="0.3">
      <c r="B2" s="70" t="s">
        <v>118</v>
      </c>
      <c r="C2" s="70"/>
      <c r="D2" s="70"/>
      <c r="E2" s="70"/>
      <c r="F2" s="70"/>
      <c r="G2" s="70"/>
      <c r="H2" s="70"/>
    </row>
    <row r="3" spans="2:13" x14ac:dyDescent="0.3">
      <c r="B3" s="1"/>
      <c r="C3" s="1"/>
      <c r="D3" s="1"/>
      <c r="E3" s="1"/>
      <c r="F3" s="1"/>
      <c r="G3" s="3"/>
    </row>
    <row r="4" spans="2:13" ht="16.5" customHeight="1" x14ac:dyDescent="0.3">
      <c r="B4" s="112" t="s">
        <v>110</v>
      </c>
      <c r="C4" s="112"/>
      <c r="D4" s="112"/>
      <c r="E4" s="102" t="s">
        <v>119</v>
      </c>
      <c r="F4" s="102"/>
      <c r="G4" s="102"/>
      <c r="H4" s="102"/>
    </row>
    <row r="5" spans="2:13" ht="21.75" customHeight="1" x14ac:dyDescent="0.3">
      <c r="B5" s="75" t="s">
        <v>69</v>
      </c>
      <c r="C5" s="76"/>
      <c r="D5" s="76"/>
      <c r="E5" s="76"/>
      <c r="F5" s="76"/>
      <c r="G5" s="76"/>
      <c r="H5" s="77"/>
    </row>
    <row r="6" spans="2:13" ht="21.75" customHeight="1" x14ac:dyDescent="0.3">
      <c r="B6" s="66" t="s">
        <v>1</v>
      </c>
      <c r="C6" s="67"/>
      <c r="D6" s="67"/>
      <c r="E6" s="67" t="s">
        <v>68</v>
      </c>
      <c r="F6" s="67" t="s">
        <v>67</v>
      </c>
      <c r="G6" s="95" t="s">
        <v>66</v>
      </c>
      <c r="H6" s="110" t="s">
        <v>2</v>
      </c>
    </row>
    <row r="7" spans="2:13" ht="21.75" customHeight="1" x14ac:dyDescent="0.3">
      <c r="B7" s="16" t="s">
        <v>5</v>
      </c>
      <c r="C7" s="26" t="s">
        <v>6</v>
      </c>
      <c r="D7" s="26" t="s">
        <v>7</v>
      </c>
      <c r="E7" s="92"/>
      <c r="F7" s="92"/>
      <c r="G7" s="96"/>
      <c r="H7" s="111"/>
      <c r="M7" s="63"/>
    </row>
    <row r="8" spans="2:13" ht="23.25" customHeight="1" x14ac:dyDescent="0.3">
      <c r="B8" s="104" t="s">
        <v>24</v>
      </c>
      <c r="C8" s="103" t="s">
        <v>25</v>
      </c>
      <c r="D8" s="8" t="s">
        <v>70</v>
      </c>
      <c r="E8" s="8">
        <v>180861790</v>
      </c>
      <c r="F8" s="18">
        <v>180861790</v>
      </c>
      <c r="G8" s="18">
        <f t="shared" ref="G8:G21" si="0">F8-E8</f>
        <v>0</v>
      </c>
      <c r="H8" s="39" t="s">
        <v>96</v>
      </c>
      <c r="M8" s="12"/>
    </row>
    <row r="9" spans="2:13" ht="60.75" customHeight="1" x14ac:dyDescent="0.3">
      <c r="B9" s="66"/>
      <c r="C9" s="67"/>
      <c r="D9" s="5" t="s">
        <v>77</v>
      </c>
      <c r="E9" s="5">
        <v>28475040</v>
      </c>
      <c r="F9" s="11">
        <v>28475040</v>
      </c>
      <c r="G9" s="18">
        <f t="shared" si="0"/>
        <v>0</v>
      </c>
      <c r="H9" s="40" t="s">
        <v>123</v>
      </c>
      <c r="M9" s="12"/>
    </row>
    <row r="10" spans="2:13" ht="48" customHeight="1" x14ac:dyDescent="0.3">
      <c r="B10" s="66"/>
      <c r="C10" s="67"/>
      <c r="D10" s="5" t="s">
        <v>26</v>
      </c>
      <c r="E10" s="5">
        <v>16176700</v>
      </c>
      <c r="F10" s="11">
        <v>16176700</v>
      </c>
      <c r="G10" s="18">
        <f t="shared" si="0"/>
        <v>0</v>
      </c>
      <c r="H10" s="40" t="s">
        <v>124</v>
      </c>
      <c r="M10" s="12"/>
    </row>
    <row r="11" spans="2:13" ht="50.25" customHeight="1" x14ac:dyDescent="0.3">
      <c r="B11" s="66"/>
      <c r="C11" s="67"/>
      <c r="D11" s="5" t="s">
        <v>27</v>
      </c>
      <c r="E11" s="5">
        <v>17791030</v>
      </c>
      <c r="F11" s="11">
        <v>17791030</v>
      </c>
      <c r="G11" s="18">
        <f t="shared" si="0"/>
        <v>0</v>
      </c>
      <c r="H11" s="40" t="s">
        <v>125</v>
      </c>
      <c r="M11" s="12"/>
    </row>
    <row r="12" spans="2:13" ht="22.5" customHeight="1" x14ac:dyDescent="0.3">
      <c r="B12" s="66"/>
      <c r="C12" s="67"/>
      <c r="D12" s="6" t="s">
        <v>63</v>
      </c>
      <c r="E12" s="6">
        <f>SUM(E8:E11)</f>
        <v>243304560</v>
      </c>
      <c r="F12" s="6">
        <f>SUM(F8:F11)</f>
        <v>243304560</v>
      </c>
      <c r="G12" s="6">
        <f>SUM(G8:G11)</f>
        <v>0</v>
      </c>
      <c r="H12" s="42"/>
      <c r="M12" s="12"/>
    </row>
    <row r="13" spans="2:13" ht="22.5" customHeight="1" x14ac:dyDescent="0.3">
      <c r="B13" s="66"/>
      <c r="C13" s="67" t="s">
        <v>30</v>
      </c>
      <c r="D13" s="5" t="s">
        <v>28</v>
      </c>
      <c r="E13" s="5">
        <v>4100000</v>
      </c>
      <c r="F13" s="11">
        <v>2721110</v>
      </c>
      <c r="G13" s="18">
        <f t="shared" si="0"/>
        <v>-1378890</v>
      </c>
      <c r="H13" s="41" t="s">
        <v>97</v>
      </c>
      <c r="M13" s="12"/>
    </row>
    <row r="14" spans="2:13" ht="22.5" customHeight="1" x14ac:dyDescent="0.3">
      <c r="B14" s="66"/>
      <c r="C14" s="67"/>
      <c r="D14" s="5" t="s">
        <v>29</v>
      </c>
      <c r="E14" s="5">
        <v>950000</v>
      </c>
      <c r="F14" s="11">
        <v>1027700</v>
      </c>
      <c r="G14" s="18">
        <f t="shared" si="0"/>
        <v>77700</v>
      </c>
      <c r="H14" s="41" t="s">
        <v>98</v>
      </c>
      <c r="M14" s="12"/>
    </row>
    <row r="15" spans="2:13" ht="22.5" customHeight="1" x14ac:dyDescent="0.3">
      <c r="B15" s="66"/>
      <c r="C15" s="67"/>
      <c r="D15" s="6" t="s">
        <v>63</v>
      </c>
      <c r="E15" s="6">
        <f>SUM(E13:E14)</f>
        <v>5050000</v>
      </c>
      <c r="F15" s="6">
        <f>SUM(F13:F14)</f>
        <v>3748810</v>
      </c>
      <c r="G15" s="6">
        <f>SUM(G13:G14)</f>
        <v>-1301190</v>
      </c>
      <c r="H15" s="42"/>
      <c r="M15" s="12"/>
    </row>
    <row r="16" spans="2:13" ht="22.5" customHeight="1" x14ac:dyDescent="0.3">
      <c r="B16" s="66"/>
      <c r="C16" s="67" t="s">
        <v>32</v>
      </c>
      <c r="D16" s="5" t="s">
        <v>72</v>
      </c>
      <c r="E16" s="5">
        <v>4000000</v>
      </c>
      <c r="F16" s="11">
        <v>3546210</v>
      </c>
      <c r="G16" s="18">
        <f t="shared" si="0"/>
        <v>-453790</v>
      </c>
      <c r="H16" s="41" t="s">
        <v>101</v>
      </c>
      <c r="M16" s="12"/>
    </row>
    <row r="17" spans="2:13" ht="22.5" customHeight="1" x14ac:dyDescent="0.3">
      <c r="B17" s="66"/>
      <c r="C17" s="67"/>
      <c r="D17" s="25" t="s">
        <v>71</v>
      </c>
      <c r="E17" s="25">
        <v>10740000</v>
      </c>
      <c r="F17" s="25">
        <v>11195180</v>
      </c>
      <c r="G17" s="57">
        <f t="shared" si="0"/>
        <v>455180</v>
      </c>
      <c r="H17" s="41" t="s">
        <v>102</v>
      </c>
      <c r="M17" s="12"/>
    </row>
    <row r="18" spans="2:13" ht="22.5" customHeight="1" x14ac:dyDescent="0.3">
      <c r="B18" s="66"/>
      <c r="C18" s="67"/>
      <c r="D18" s="5" t="s">
        <v>74</v>
      </c>
      <c r="E18" s="5">
        <v>4250000</v>
      </c>
      <c r="F18" s="11">
        <v>4670750</v>
      </c>
      <c r="G18" s="18">
        <f t="shared" si="0"/>
        <v>420750</v>
      </c>
      <c r="H18" s="41" t="s">
        <v>126</v>
      </c>
      <c r="M18" s="12"/>
    </row>
    <row r="19" spans="2:13" ht="22.5" customHeight="1" x14ac:dyDescent="0.3">
      <c r="B19" s="66"/>
      <c r="C19" s="67"/>
      <c r="D19" s="25" t="s">
        <v>75</v>
      </c>
      <c r="E19" s="25">
        <v>2136150</v>
      </c>
      <c r="F19" s="25">
        <v>2135210</v>
      </c>
      <c r="G19" s="57">
        <f t="shared" si="0"/>
        <v>-940</v>
      </c>
      <c r="H19" s="41" t="s">
        <v>103</v>
      </c>
      <c r="M19" s="12"/>
    </row>
    <row r="20" spans="2:13" ht="22.5" customHeight="1" x14ac:dyDescent="0.3">
      <c r="B20" s="66"/>
      <c r="C20" s="67"/>
      <c r="D20" s="5" t="s">
        <v>73</v>
      </c>
      <c r="E20" s="5">
        <v>3000000</v>
      </c>
      <c r="F20" s="11">
        <v>2516000</v>
      </c>
      <c r="G20" s="18">
        <f t="shared" si="0"/>
        <v>-484000</v>
      </c>
      <c r="H20" s="41" t="s">
        <v>104</v>
      </c>
      <c r="M20" s="12"/>
    </row>
    <row r="21" spans="2:13" ht="22.5" customHeight="1" x14ac:dyDescent="0.3">
      <c r="B21" s="66"/>
      <c r="C21" s="67"/>
      <c r="D21" s="5" t="s">
        <v>31</v>
      </c>
      <c r="E21" s="5">
        <v>4850000</v>
      </c>
      <c r="F21" s="11">
        <v>4417100</v>
      </c>
      <c r="G21" s="18">
        <f t="shared" si="0"/>
        <v>-432900</v>
      </c>
      <c r="H21" s="41" t="s">
        <v>105</v>
      </c>
      <c r="M21" s="12"/>
    </row>
    <row r="22" spans="2:13" ht="22.5" customHeight="1" x14ac:dyDescent="0.3">
      <c r="B22" s="66"/>
      <c r="C22" s="67"/>
      <c r="D22" s="6" t="s">
        <v>63</v>
      </c>
      <c r="E22" s="6">
        <f>SUM(E16:E21)</f>
        <v>28976150</v>
      </c>
      <c r="F22" s="6">
        <f>SUM(F16:F21)</f>
        <v>28480450</v>
      </c>
      <c r="G22" s="6">
        <f>SUM(G16:G21)</f>
        <v>-495700</v>
      </c>
      <c r="H22" s="42"/>
      <c r="M22" s="12"/>
    </row>
    <row r="23" spans="2:13" ht="22.5" customHeight="1" x14ac:dyDescent="0.3">
      <c r="B23" s="98" t="s">
        <v>8</v>
      </c>
      <c r="C23" s="99"/>
      <c r="D23" s="99"/>
      <c r="E23" s="4">
        <f>SUM(E22,E15,E12)</f>
        <v>277330710</v>
      </c>
      <c r="F23" s="19">
        <f>SUM(F22,F15,F12)</f>
        <v>275533820</v>
      </c>
      <c r="G23" s="19">
        <f>SUM(G22,G15,G12)</f>
        <v>-1796890</v>
      </c>
      <c r="H23" s="43"/>
      <c r="M23" s="12"/>
    </row>
    <row r="24" spans="2:13" ht="22.5" customHeight="1" x14ac:dyDescent="0.3">
      <c r="B24" s="115" t="s">
        <v>33</v>
      </c>
      <c r="C24" s="116" t="s">
        <v>34</v>
      </c>
      <c r="D24" s="5" t="s">
        <v>35</v>
      </c>
      <c r="E24" s="5">
        <v>0</v>
      </c>
      <c r="F24" s="11">
        <v>0</v>
      </c>
      <c r="G24" s="18">
        <f t="shared" ref="G24" si="1">F24-E24</f>
        <v>0</v>
      </c>
      <c r="H24" s="41"/>
      <c r="M24" s="12"/>
    </row>
    <row r="25" spans="2:13" ht="22.5" customHeight="1" x14ac:dyDescent="0.3">
      <c r="B25" s="115"/>
      <c r="C25" s="116"/>
      <c r="D25" s="5" t="s">
        <v>36</v>
      </c>
      <c r="E25" s="5">
        <v>2700000</v>
      </c>
      <c r="F25" s="11">
        <v>2700000</v>
      </c>
      <c r="G25" s="18">
        <f t="shared" ref="G25:G26" si="2">F25-E25</f>
        <v>0</v>
      </c>
      <c r="H25" s="41" t="s">
        <v>106</v>
      </c>
      <c r="M25" s="12"/>
    </row>
    <row r="26" spans="2:13" ht="22.5" customHeight="1" x14ac:dyDescent="0.3">
      <c r="B26" s="115"/>
      <c r="C26" s="116"/>
      <c r="D26" s="5" t="s">
        <v>37</v>
      </c>
      <c r="E26" s="5">
        <v>500000</v>
      </c>
      <c r="F26" s="11">
        <v>500000</v>
      </c>
      <c r="G26" s="18">
        <f t="shared" si="2"/>
        <v>0</v>
      </c>
      <c r="H26" s="41" t="s">
        <v>107</v>
      </c>
      <c r="M26" s="12"/>
    </row>
    <row r="27" spans="2:13" ht="22.5" customHeight="1" x14ac:dyDescent="0.3">
      <c r="B27" s="115"/>
      <c r="C27" s="116"/>
      <c r="D27" s="6" t="s">
        <v>63</v>
      </c>
      <c r="E27" s="6">
        <f>SUM(E24:E26)</f>
        <v>3200000</v>
      </c>
      <c r="F27" s="6">
        <f t="shared" ref="F27:G27" si="3">SUM(F24:F26)</f>
        <v>3200000</v>
      </c>
      <c r="G27" s="6">
        <f t="shared" si="3"/>
        <v>0</v>
      </c>
      <c r="H27" s="42"/>
      <c r="M27" s="12"/>
    </row>
    <row r="28" spans="2:13" ht="22.5" customHeight="1" x14ac:dyDescent="0.3">
      <c r="B28" s="98" t="s">
        <v>8</v>
      </c>
      <c r="C28" s="99"/>
      <c r="D28" s="99"/>
      <c r="E28" s="4">
        <f>SUM(E27)</f>
        <v>3200000</v>
      </c>
      <c r="F28" s="19">
        <f t="shared" ref="F28:G28" si="4">SUM(F27)</f>
        <v>3200000</v>
      </c>
      <c r="G28" s="19">
        <f t="shared" si="4"/>
        <v>0</v>
      </c>
      <c r="H28" s="43"/>
      <c r="M28" s="12"/>
    </row>
    <row r="29" spans="2:13" ht="29.25" customHeight="1" x14ac:dyDescent="0.3">
      <c r="B29" s="113" t="s">
        <v>88</v>
      </c>
      <c r="C29" s="105" t="s">
        <v>38</v>
      </c>
      <c r="D29" s="64" t="s">
        <v>78</v>
      </c>
      <c r="E29" s="64">
        <v>2100000</v>
      </c>
      <c r="F29" s="64">
        <v>2100000</v>
      </c>
      <c r="G29" s="65">
        <f t="shared" ref="G29:G46" si="5">F29-E29</f>
        <v>0</v>
      </c>
      <c r="H29" s="41" t="s">
        <v>100</v>
      </c>
      <c r="M29" s="12"/>
    </row>
    <row r="30" spans="2:13" ht="29.25" customHeight="1" x14ac:dyDescent="0.3">
      <c r="B30" s="114"/>
      <c r="C30" s="106"/>
      <c r="D30" s="64" t="s">
        <v>112</v>
      </c>
      <c r="E30" s="64">
        <v>6500000</v>
      </c>
      <c r="F30" s="64">
        <v>6500000</v>
      </c>
      <c r="G30" s="65">
        <f t="shared" si="5"/>
        <v>0</v>
      </c>
      <c r="H30" s="41" t="s">
        <v>99</v>
      </c>
      <c r="M30" s="12"/>
    </row>
    <row r="31" spans="2:13" ht="57" customHeight="1" x14ac:dyDescent="0.3">
      <c r="B31" s="114"/>
      <c r="C31" s="106"/>
      <c r="D31" s="64" t="s">
        <v>79</v>
      </c>
      <c r="E31" s="64">
        <v>17000000</v>
      </c>
      <c r="F31" s="64">
        <v>16690000</v>
      </c>
      <c r="G31" s="65">
        <f t="shared" si="5"/>
        <v>-310000</v>
      </c>
      <c r="H31" s="40" t="s">
        <v>135</v>
      </c>
      <c r="M31" s="12"/>
    </row>
    <row r="32" spans="2:13" ht="38.25" customHeight="1" x14ac:dyDescent="0.3">
      <c r="B32" s="114"/>
      <c r="C32" s="106"/>
      <c r="D32" s="30" t="s">
        <v>95</v>
      </c>
      <c r="E32" s="30">
        <v>3000000</v>
      </c>
      <c r="F32" s="30">
        <v>3000000</v>
      </c>
      <c r="G32" s="33">
        <f>F32-E32</f>
        <v>0</v>
      </c>
      <c r="H32" s="40" t="s">
        <v>132</v>
      </c>
      <c r="M32" s="12"/>
    </row>
    <row r="33" spans="2:13" ht="68.25" customHeight="1" x14ac:dyDescent="0.3">
      <c r="B33" s="114"/>
      <c r="C33" s="106"/>
      <c r="D33" s="64" t="s">
        <v>80</v>
      </c>
      <c r="E33" s="64">
        <v>28000000</v>
      </c>
      <c r="F33" s="64">
        <v>28000000</v>
      </c>
      <c r="G33" s="65">
        <f t="shared" si="5"/>
        <v>0</v>
      </c>
      <c r="H33" s="40" t="s">
        <v>136</v>
      </c>
      <c r="M33" s="12"/>
    </row>
    <row r="34" spans="2:13" ht="58.5" customHeight="1" x14ac:dyDescent="0.3">
      <c r="B34" s="114"/>
      <c r="C34" s="106"/>
      <c r="D34" s="64" t="s">
        <v>122</v>
      </c>
      <c r="E34" s="64">
        <v>3000000</v>
      </c>
      <c r="F34" s="64">
        <v>3000000</v>
      </c>
      <c r="G34" s="65">
        <f>F34-E34</f>
        <v>0</v>
      </c>
      <c r="H34" s="40" t="s">
        <v>127</v>
      </c>
      <c r="M34" s="12"/>
    </row>
    <row r="35" spans="2:13" ht="33" customHeight="1" x14ac:dyDescent="0.3">
      <c r="B35" s="114"/>
      <c r="C35" s="106"/>
      <c r="D35" s="64" t="s">
        <v>81</v>
      </c>
      <c r="E35" s="64">
        <v>25218190</v>
      </c>
      <c r="F35" s="64">
        <v>25153700</v>
      </c>
      <c r="G35" s="65">
        <f t="shared" si="5"/>
        <v>-64490</v>
      </c>
      <c r="H35" s="41" t="s">
        <v>108</v>
      </c>
      <c r="M35" s="12"/>
    </row>
    <row r="36" spans="2:13" ht="31.5" customHeight="1" x14ac:dyDescent="0.3">
      <c r="B36" s="104"/>
      <c r="C36" s="103"/>
      <c r="D36" s="64" t="s">
        <v>82</v>
      </c>
      <c r="E36" s="64">
        <v>26300000</v>
      </c>
      <c r="F36" s="64">
        <v>26169580</v>
      </c>
      <c r="G36" s="65">
        <f t="shared" si="5"/>
        <v>-130420</v>
      </c>
      <c r="H36" s="41" t="s">
        <v>109</v>
      </c>
      <c r="M36" s="12"/>
    </row>
    <row r="37" spans="2:13" ht="101.25" customHeight="1" x14ac:dyDescent="0.3">
      <c r="B37" s="107" t="s">
        <v>113</v>
      </c>
      <c r="C37" s="105" t="s">
        <v>114</v>
      </c>
      <c r="D37" s="64" t="s">
        <v>83</v>
      </c>
      <c r="E37" s="64">
        <v>20440000</v>
      </c>
      <c r="F37" s="64">
        <v>19905500</v>
      </c>
      <c r="G37" s="65">
        <f t="shared" si="5"/>
        <v>-534500</v>
      </c>
      <c r="H37" s="40" t="s">
        <v>128</v>
      </c>
      <c r="M37" s="12"/>
    </row>
    <row r="38" spans="2:13" ht="78" customHeight="1" x14ac:dyDescent="0.3">
      <c r="B38" s="108"/>
      <c r="C38" s="106"/>
      <c r="D38" s="64" t="s">
        <v>84</v>
      </c>
      <c r="E38" s="64">
        <v>11280000</v>
      </c>
      <c r="F38" s="64">
        <v>11280000</v>
      </c>
      <c r="G38" s="65">
        <f t="shared" si="5"/>
        <v>0</v>
      </c>
      <c r="H38" s="40" t="s">
        <v>129</v>
      </c>
      <c r="M38" s="12"/>
    </row>
    <row r="39" spans="2:13" ht="64.5" customHeight="1" x14ac:dyDescent="0.3">
      <c r="B39" s="108"/>
      <c r="C39" s="106"/>
      <c r="D39" s="5" t="s">
        <v>85</v>
      </c>
      <c r="E39" s="5">
        <v>30000000</v>
      </c>
      <c r="F39" s="11">
        <v>30000000</v>
      </c>
      <c r="G39" s="18">
        <f t="shared" si="5"/>
        <v>0</v>
      </c>
      <c r="H39" s="40" t="s">
        <v>137</v>
      </c>
      <c r="M39" s="12"/>
    </row>
    <row r="40" spans="2:13" ht="58.5" customHeight="1" x14ac:dyDescent="0.3">
      <c r="B40" s="108"/>
      <c r="C40" s="106"/>
      <c r="D40" s="5" t="s">
        <v>86</v>
      </c>
      <c r="E40" s="5">
        <v>12200000</v>
      </c>
      <c r="F40" s="11">
        <v>12200000</v>
      </c>
      <c r="G40" s="18">
        <f t="shared" si="5"/>
        <v>0</v>
      </c>
      <c r="H40" s="40" t="s">
        <v>138</v>
      </c>
      <c r="M40" s="12"/>
    </row>
    <row r="41" spans="2:13" ht="51" customHeight="1" x14ac:dyDescent="0.3">
      <c r="B41" s="108"/>
      <c r="C41" s="106"/>
      <c r="D41" s="5" t="s">
        <v>87</v>
      </c>
      <c r="E41" s="5">
        <v>5000000</v>
      </c>
      <c r="F41" s="11">
        <v>5000000</v>
      </c>
      <c r="G41" s="18">
        <f t="shared" si="5"/>
        <v>0</v>
      </c>
      <c r="H41" s="40" t="s">
        <v>139</v>
      </c>
      <c r="M41" s="12"/>
    </row>
    <row r="42" spans="2:13" ht="68.25" customHeight="1" x14ac:dyDescent="0.3">
      <c r="B42" s="108"/>
      <c r="C42" s="106"/>
      <c r="D42" s="5" t="s">
        <v>89</v>
      </c>
      <c r="E42" s="5">
        <v>15000000</v>
      </c>
      <c r="F42" s="11">
        <v>15300000</v>
      </c>
      <c r="G42" s="18">
        <f t="shared" si="5"/>
        <v>300000</v>
      </c>
      <c r="H42" s="40" t="s">
        <v>130</v>
      </c>
      <c r="M42" s="12"/>
    </row>
    <row r="43" spans="2:13" ht="53.25" customHeight="1" x14ac:dyDescent="0.3">
      <c r="B43" s="108"/>
      <c r="C43" s="106"/>
      <c r="D43" s="35" t="s">
        <v>111</v>
      </c>
      <c r="E43" s="5">
        <v>85000000</v>
      </c>
      <c r="F43" s="11">
        <v>85000000</v>
      </c>
      <c r="G43" s="18">
        <f t="shared" si="5"/>
        <v>0</v>
      </c>
      <c r="H43" s="40" t="s">
        <v>131</v>
      </c>
      <c r="M43" s="12"/>
    </row>
    <row r="44" spans="2:13" ht="64.5" customHeight="1" x14ac:dyDescent="0.3">
      <c r="B44" s="109"/>
      <c r="C44" s="103"/>
      <c r="D44" s="5" t="s">
        <v>90</v>
      </c>
      <c r="E44" s="5">
        <v>272232000</v>
      </c>
      <c r="F44" s="11">
        <v>271694300</v>
      </c>
      <c r="G44" s="18">
        <f t="shared" si="5"/>
        <v>-537700</v>
      </c>
      <c r="H44" s="40" t="s">
        <v>140</v>
      </c>
      <c r="M44" s="12"/>
    </row>
    <row r="45" spans="2:13" ht="91.5" customHeight="1" x14ac:dyDescent="0.3">
      <c r="B45" s="107" t="s">
        <v>141</v>
      </c>
      <c r="C45" s="105" t="s">
        <v>141</v>
      </c>
      <c r="D45" s="5" t="s">
        <v>91</v>
      </c>
      <c r="E45" s="5">
        <v>84700000</v>
      </c>
      <c r="F45" s="11">
        <v>83568040</v>
      </c>
      <c r="G45" s="18">
        <f t="shared" si="5"/>
        <v>-1131960</v>
      </c>
      <c r="H45" s="40" t="s">
        <v>143</v>
      </c>
      <c r="M45" s="12"/>
    </row>
    <row r="46" spans="2:13" ht="47.25" customHeight="1" x14ac:dyDescent="0.3">
      <c r="B46" s="108"/>
      <c r="C46" s="106"/>
      <c r="D46" s="5" t="s">
        <v>92</v>
      </c>
      <c r="E46" s="5">
        <v>42440000</v>
      </c>
      <c r="F46" s="11">
        <v>42440000</v>
      </c>
      <c r="G46" s="18">
        <f t="shared" si="5"/>
        <v>0</v>
      </c>
      <c r="H46" s="40" t="s">
        <v>133</v>
      </c>
      <c r="M46" s="12"/>
    </row>
    <row r="47" spans="2:13" ht="21.75" customHeight="1" x14ac:dyDescent="0.3">
      <c r="B47" s="109"/>
      <c r="C47" s="103"/>
      <c r="D47" s="6" t="s">
        <v>63</v>
      </c>
      <c r="E47" s="6">
        <f>SUM(E29:E46)</f>
        <v>689410190</v>
      </c>
      <c r="F47" s="6">
        <f>SUM(F29:F46)</f>
        <v>687001120</v>
      </c>
      <c r="G47" s="6">
        <f>SUM(G29:G46)</f>
        <v>-2409070</v>
      </c>
      <c r="H47" s="42"/>
      <c r="M47" s="12"/>
    </row>
    <row r="48" spans="2:13" ht="21.75" customHeight="1" x14ac:dyDescent="0.3">
      <c r="B48" s="98" t="s">
        <v>8</v>
      </c>
      <c r="C48" s="99"/>
      <c r="D48" s="99"/>
      <c r="E48" s="4">
        <f>E47</f>
        <v>689410190</v>
      </c>
      <c r="F48" s="31">
        <f>F47</f>
        <v>687001120</v>
      </c>
      <c r="G48" s="31">
        <f>G47</f>
        <v>-2409070</v>
      </c>
      <c r="H48" s="43"/>
    </row>
    <row r="49" spans="2:8" ht="21.75" customHeight="1" x14ac:dyDescent="0.3">
      <c r="B49" s="115" t="s">
        <v>39</v>
      </c>
      <c r="C49" s="116" t="s">
        <v>39</v>
      </c>
      <c r="D49" s="5" t="s">
        <v>40</v>
      </c>
      <c r="E49" s="5">
        <v>148000</v>
      </c>
      <c r="F49" s="11">
        <v>66722</v>
      </c>
      <c r="G49" s="18">
        <f t="shared" ref="G49" si="6">F49-E49</f>
        <v>-81278</v>
      </c>
      <c r="H49" s="41"/>
    </row>
    <row r="50" spans="2:8" ht="21.75" customHeight="1" x14ac:dyDescent="0.3">
      <c r="B50" s="115"/>
      <c r="C50" s="116"/>
      <c r="D50" s="6" t="s">
        <v>63</v>
      </c>
      <c r="E50" s="6">
        <f>SUM(E49)</f>
        <v>148000</v>
      </c>
      <c r="F50" s="6">
        <f t="shared" ref="F50:G51" si="7">SUM(F49)</f>
        <v>66722</v>
      </c>
      <c r="G50" s="6">
        <f t="shared" si="7"/>
        <v>-81278</v>
      </c>
      <c r="H50" s="42"/>
    </row>
    <row r="51" spans="2:8" ht="21.75" customHeight="1" x14ac:dyDescent="0.3">
      <c r="B51" s="98" t="s">
        <v>8</v>
      </c>
      <c r="C51" s="99"/>
      <c r="D51" s="99"/>
      <c r="E51" s="19">
        <f>SUM(E50)</f>
        <v>148000</v>
      </c>
      <c r="F51" s="19">
        <f t="shared" si="7"/>
        <v>66722</v>
      </c>
      <c r="G51" s="19">
        <f t="shared" si="7"/>
        <v>-81278</v>
      </c>
      <c r="H51" s="43"/>
    </row>
    <row r="52" spans="2:8" ht="21.75" customHeight="1" x14ac:dyDescent="0.3">
      <c r="B52" s="115" t="s">
        <v>41</v>
      </c>
      <c r="C52" s="116" t="s">
        <v>44</v>
      </c>
      <c r="D52" s="5" t="s">
        <v>42</v>
      </c>
      <c r="E52" s="5">
        <v>1100000</v>
      </c>
      <c r="F52" s="11"/>
      <c r="G52" s="18">
        <f t="shared" ref="G52:G53" si="8">F52-E52</f>
        <v>-1100000</v>
      </c>
      <c r="H52" s="41"/>
    </row>
    <row r="53" spans="2:8" ht="48.75" customHeight="1" x14ac:dyDescent="0.3">
      <c r="B53" s="115"/>
      <c r="C53" s="116"/>
      <c r="D53" s="5" t="s">
        <v>43</v>
      </c>
      <c r="E53" s="5">
        <v>511100</v>
      </c>
      <c r="F53" s="11">
        <v>1058800</v>
      </c>
      <c r="G53" s="18">
        <f>F53-E53</f>
        <v>547700</v>
      </c>
      <c r="H53" s="40" t="s">
        <v>142</v>
      </c>
    </row>
    <row r="54" spans="2:8" ht="21.75" customHeight="1" x14ac:dyDescent="0.3">
      <c r="B54" s="115"/>
      <c r="C54" s="116"/>
      <c r="D54" s="6" t="s">
        <v>63</v>
      </c>
      <c r="E54" s="6">
        <f>SUM(E52:E53)</f>
        <v>1611100</v>
      </c>
      <c r="F54" s="6">
        <f t="shared" ref="F54:G54" si="9">SUM(F52:F53)</f>
        <v>1058800</v>
      </c>
      <c r="G54" s="6">
        <f t="shared" si="9"/>
        <v>-552300</v>
      </c>
      <c r="H54" s="42"/>
    </row>
    <row r="55" spans="2:8" ht="21.75" customHeight="1" x14ac:dyDescent="0.3">
      <c r="B55" s="98" t="s">
        <v>8</v>
      </c>
      <c r="C55" s="99"/>
      <c r="D55" s="99"/>
      <c r="E55" s="19">
        <f>SUM(E54)</f>
        <v>1611100</v>
      </c>
      <c r="F55" s="19">
        <f t="shared" ref="F55:G55" si="10">SUM(F54)</f>
        <v>1058800</v>
      </c>
      <c r="G55" s="19">
        <f t="shared" si="10"/>
        <v>-552300</v>
      </c>
      <c r="H55" s="43"/>
    </row>
    <row r="56" spans="2:8" ht="15.75" customHeight="1" x14ac:dyDescent="0.3">
      <c r="B56" s="107" t="s">
        <v>45</v>
      </c>
      <c r="C56" s="120" t="s">
        <v>46</v>
      </c>
      <c r="D56" s="5" t="s">
        <v>47</v>
      </c>
      <c r="E56" s="5">
        <v>0</v>
      </c>
      <c r="F56" s="11"/>
      <c r="G56" s="18">
        <f t="shared" ref="G56:G57" si="11">F56-E56</f>
        <v>0</v>
      </c>
      <c r="H56" s="41"/>
    </row>
    <row r="57" spans="2:8" ht="15.75" customHeight="1" x14ac:dyDescent="0.3">
      <c r="B57" s="108"/>
      <c r="C57" s="121"/>
      <c r="D57" s="5" t="s">
        <v>48</v>
      </c>
      <c r="E57" s="5">
        <v>0</v>
      </c>
      <c r="F57" s="11"/>
      <c r="G57" s="18">
        <f t="shared" si="11"/>
        <v>0</v>
      </c>
      <c r="H57" s="41"/>
    </row>
    <row r="58" spans="2:8" ht="15.75" customHeight="1" x14ac:dyDescent="0.3">
      <c r="B58" s="109"/>
      <c r="C58" s="122"/>
      <c r="D58" s="6" t="s">
        <v>63</v>
      </c>
      <c r="E58" s="6">
        <f>SUM(E56:E57)</f>
        <v>0</v>
      </c>
      <c r="F58" s="6">
        <f t="shared" ref="F58:G58" si="12">SUM(F56:F57)</f>
        <v>0</v>
      </c>
      <c r="G58" s="6">
        <f t="shared" si="12"/>
        <v>0</v>
      </c>
      <c r="H58" s="42"/>
    </row>
    <row r="59" spans="2:8" ht="15.75" customHeight="1" x14ac:dyDescent="0.3">
      <c r="B59" s="117" t="s">
        <v>8</v>
      </c>
      <c r="C59" s="118"/>
      <c r="D59" s="119"/>
      <c r="E59" s="19">
        <f>SUM(E58)</f>
        <v>0</v>
      </c>
      <c r="F59" s="19">
        <f t="shared" ref="F59:G59" si="13">SUM(F58)</f>
        <v>0</v>
      </c>
      <c r="G59" s="19">
        <f t="shared" si="13"/>
        <v>0</v>
      </c>
      <c r="H59" s="43"/>
    </row>
    <row r="60" spans="2:8" ht="21.75" customHeight="1" x14ac:dyDescent="0.3">
      <c r="B60" s="115" t="s">
        <v>49</v>
      </c>
      <c r="C60" s="116" t="s">
        <v>49</v>
      </c>
      <c r="D60" s="5" t="s">
        <v>3</v>
      </c>
      <c r="E60" s="5">
        <v>0</v>
      </c>
      <c r="F60" s="11">
        <v>1482661</v>
      </c>
      <c r="G60" s="18">
        <f t="shared" ref="G60:G62" si="14">F60-E60</f>
        <v>1482661</v>
      </c>
      <c r="H60" s="41"/>
    </row>
    <row r="61" spans="2:8" ht="21.75" customHeight="1" x14ac:dyDescent="0.3">
      <c r="B61" s="115"/>
      <c r="C61" s="116"/>
      <c r="D61" s="5" t="s">
        <v>50</v>
      </c>
      <c r="E61" s="5">
        <v>0</v>
      </c>
      <c r="F61" s="11">
        <v>4999058</v>
      </c>
      <c r="G61" s="18">
        <f t="shared" si="14"/>
        <v>4999058</v>
      </c>
      <c r="H61" s="41"/>
    </row>
    <row r="62" spans="2:8" ht="15" customHeight="1" x14ac:dyDescent="0.3">
      <c r="B62" s="115"/>
      <c r="C62" s="116"/>
      <c r="D62" s="5" t="s">
        <v>116</v>
      </c>
      <c r="E62" s="5">
        <v>0</v>
      </c>
      <c r="F62" s="11">
        <v>0</v>
      </c>
      <c r="G62" s="18">
        <f t="shared" si="14"/>
        <v>0</v>
      </c>
      <c r="H62" s="41"/>
    </row>
    <row r="63" spans="2:8" ht="21.75" customHeight="1" x14ac:dyDescent="0.3">
      <c r="B63" s="115"/>
      <c r="C63" s="116"/>
      <c r="D63" s="6" t="s">
        <v>63</v>
      </c>
      <c r="E63" s="6">
        <f>SUM(E60:E62)</f>
        <v>0</v>
      </c>
      <c r="F63" s="6">
        <f t="shared" ref="F63:G63" si="15">SUM(F60:F62)</f>
        <v>6481719</v>
      </c>
      <c r="G63" s="6">
        <f t="shared" si="15"/>
        <v>6481719</v>
      </c>
      <c r="H63" s="42"/>
    </row>
    <row r="64" spans="2:8" ht="21.75" customHeight="1" x14ac:dyDescent="0.3">
      <c r="B64" s="98" t="s">
        <v>8</v>
      </c>
      <c r="C64" s="99"/>
      <c r="D64" s="99"/>
      <c r="E64" s="19">
        <f>SUM(E63)</f>
        <v>0</v>
      </c>
      <c r="F64" s="19">
        <f t="shared" ref="F64:G64" si="16">SUM(F63)</f>
        <v>6481719</v>
      </c>
      <c r="G64" s="19">
        <f t="shared" si="16"/>
        <v>6481719</v>
      </c>
      <c r="H64" s="43"/>
    </row>
    <row r="65" spans="2:8" ht="21.75" customHeight="1" x14ac:dyDescent="0.3">
      <c r="B65" s="100" t="s">
        <v>19</v>
      </c>
      <c r="C65" s="101"/>
      <c r="D65" s="101"/>
      <c r="E65" s="7">
        <f>SUM(E23,E28,E48,E51,E55,E59,E64)</f>
        <v>971700000</v>
      </c>
      <c r="F65" s="32">
        <f>SUM(F23,F28,F48,F51,F55,F59,F64)</f>
        <v>973342181</v>
      </c>
      <c r="G65" s="32">
        <f>SUM(G23,G28,G48,G51,G55,G59,G64)</f>
        <v>1642181</v>
      </c>
      <c r="H65" s="44"/>
    </row>
  </sheetData>
  <mergeCells count="37">
    <mergeCell ref="B49:B50"/>
    <mergeCell ref="C49:C50"/>
    <mergeCell ref="B51:D51"/>
    <mergeCell ref="B56:B58"/>
    <mergeCell ref="C56:C58"/>
    <mergeCell ref="B52:B54"/>
    <mergeCell ref="C52:C54"/>
    <mergeCell ref="B65:D65"/>
    <mergeCell ref="C8:C12"/>
    <mergeCell ref="C13:C15"/>
    <mergeCell ref="E4:H4"/>
    <mergeCell ref="B8:B22"/>
    <mergeCell ref="B23:D23"/>
    <mergeCell ref="B24:B27"/>
    <mergeCell ref="C24:C27"/>
    <mergeCell ref="B28:D28"/>
    <mergeCell ref="C16:C22"/>
    <mergeCell ref="B59:D59"/>
    <mergeCell ref="B48:D48"/>
    <mergeCell ref="B60:B63"/>
    <mergeCell ref="C60:C63"/>
    <mergeCell ref="B64:D64"/>
    <mergeCell ref="B55:D55"/>
    <mergeCell ref="C45:C47"/>
    <mergeCell ref="B45:B47"/>
    <mergeCell ref="B2:H2"/>
    <mergeCell ref="B5:H5"/>
    <mergeCell ref="B6:D6"/>
    <mergeCell ref="E6:E7"/>
    <mergeCell ref="F6:F7"/>
    <mergeCell ref="H6:H7"/>
    <mergeCell ref="G6:G7"/>
    <mergeCell ref="B4:D4"/>
    <mergeCell ref="C29:C36"/>
    <mergeCell ref="B29:B36"/>
    <mergeCell ref="C37:C44"/>
    <mergeCell ref="B37:B44"/>
  </mergeCells>
  <phoneticPr fontId="5" type="noConversion"/>
  <pageMargins left="0.96" right="0.17" top="0.86" bottom="0.17" header="0.31496062992125984" footer="0.11811023622047245"/>
  <pageSetup paperSize="9" scale="81" fitToHeight="0" orientation="landscape" r:id="rId1"/>
  <rowBreaks count="4" manualBreakCount="4">
    <brk id="23" max="7" man="1"/>
    <brk id="36" max="7" man="1"/>
    <brk id="43" max="7" man="1"/>
    <brk id="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세입세출 결산서</vt:lpstr>
      <vt:lpstr>세입결산서 </vt:lpstr>
      <vt:lpstr>세출결산서</vt:lpstr>
      <vt:lpstr>'세입결산서 '!Print_Area</vt:lpstr>
      <vt:lpstr>'세입세출 결산서'!Print_Area</vt:lpstr>
      <vt:lpstr>세출결산서!Print_Area</vt:lpstr>
      <vt:lpstr>'세입결산서 '!Print_Titles</vt:lpstr>
      <vt:lpstr>세출결산서!Print_Titles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허은주</dc:creator>
  <cp:lastModifiedBy>최재훈</cp:lastModifiedBy>
  <cp:lastPrinted>2020-03-30T04:50:05Z</cp:lastPrinted>
  <dcterms:created xsi:type="dcterms:W3CDTF">2019-04-12T05:50:02Z</dcterms:created>
  <dcterms:modified xsi:type="dcterms:W3CDTF">2020-03-30T09:21:02Z</dcterms:modified>
</cp:coreProperties>
</file>